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C:\Users\ralrashoud\Desktop\On Board Rosters\EWR\Dammam\Rosters\"/>
    </mc:Choice>
  </mc:AlternateContent>
  <xr:revisionPtr revIDLastSave="0" documentId="13_ncr:1_{EDE7E105-5B5E-483D-8FDE-C0F9E927F177}" xr6:coauthVersionLast="47" xr6:coauthVersionMax="47" xr10:uidLastSave="{00000000-0000-0000-0000-000000000000}"/>
  <bookViews>
    <workbookView xWindow="-110" yWindow="-110" windowWidth="19420" windowHeight="10420" activeTab="3" xr2:uid="{00000000-000D-0000-FFFF-FFFF00000000}"/>
  </bookViews>
  <sheets>
    <sheet name="Dvr " sheetId="1" r:id="rId1"/>
    <sheet name="DAS Sun" sheetId="2" r:id="rId2"/>
    <sheet name="DAS Mon" sheetId="4" r:id="rId3"/>
    <sheet name="DAS Tue" sheetId="5" r:id="rId4"/>
    <sheet name="DAS Wed" sheetId="8" r:id="rId5"/>
    <sheet name="DAS Thu" sheetId="9" r:id="rId6"/>
    <sheet name="DAS Fri" sheetId="6" r:id="rId7"/>
    <sheet name="DAS Sat" sheetId="7" r:id="rId8"/>
    <sheet name="Tng &amp; Det" sheetId="3" r:id="rId9"/>
    <sheet name="Phone#" sheetId="10" r:id="rId10"/>
    <sheet name="Hours" sheetId="11" r:id="rId11"/>
  </sheets>
  <definedNames>
    <definedName name="_xlnm._FilterDatabase" localSheetId="10" hidden="1">Hours!$BP$1:$BP$49</definedName>
    <definedName name="_xlnm.Print_Area" localSheetId="6">'DAS Fri'!$A$1:$M$82</definedName>
    <definedName name="_xlnm.Print_Area" localSheetId="2">'DAS Mon'!$A$1:$M$77</definedName>
    <definedName name="_xlnm.Print_Area" localSheetId="7">'DAS Sat'!$A$1:$M$90</definedName>
    <definedName name="_xlnm.Print_Area" localSheetId="1">'DAS Sun'!$A$1:$M$78</definedName>
    <definedName name="_xlnm.Print_Area" localSheetId="5">'DAS Thu'!$A$1:$M$74</definedName>
    <definedName name="_xlnm.Print_Area" localSheetId="3">'DAS Tue'!$A$1:$M$77</definedName>
    <definedName name="_xlnm.Print_Area" localSheetId="4">'DAS Wed'!$A$1:$M$76</definedName>
    <definedName name="_xlnm.Print_Area" localSheetId="0">'Dvr '!$A$1:$AC$61</definedName>
    <definedName name="_xlnm.Print_Area" localSheetId="8">'Tng &amp; Det'!$A$1:$I$16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2" i="9" l="1"/>
  <c r="P10" i="7" l="1"/>
  <c r="Q10" i="7"/>
  <c r="R10" i="7"/>
  <c r="O11" i="7"/>
  <c r="P11" i="7"/>
  <c r="Q11" i="7"/>
  <c r="R11" i="7"/>
  <c r="P12" i="7"/>
  <c r="Q12" i="7"/>
  <c r="R12" i="7"/>
  <c r="O13" i="7"/>
  <c r="P13" i="7"/>
  <c r="Q13" i="7"/>
  <c r="R13" i="7"/>
  <c r="P14" i="7"/>
  <c r="Q14" i="7"/>
  <c r="R14" i="7"/>
  <c r="O15" i="7"/>
  <c r="P15" i="7"/>
  <c r="Q15" i="7"/>
  <c r="R15" i="7"/>
  <c r="P16" i="7"/>
  <c r="Q16" i="7"/>
  <c r="R16" i="7"/>
  <c r="O17" i="7"/>
  <c r="P17" i="7"/>
  <c r="Q17" i="7"/>
  <c r="R17" i="7"/>
  <c r="P18" i="7"/>
  <c r="Q18" i="7"/>
  <c r="R18" i="7"/>
  <c r="O19" i="7"/>
  <c r="P19" i="7"/>
  <c r="Q19" i="7"/>
  <c r="R19" i="7"/>
  <c r="P20" i="7"/>
  <c r="Q20" i="7"/>
  <c r="R20" i="7"/>
  <c r="O21" i="7"/>
  <c r="P21" i="7"/>
  <c r="Q21" i="7"/>
  <c r="R21" i="7"/>
  <c r="P22" i="7"/>
  <c r="Q22" i="7"/>
  <c r="R22" i="7"/>
  <c r="O23" i="7"/>
  <c r="P23" i="7"/>
  <c r="Q23" i="7"/>
  <c r="R23" i="7"/>
  <c r="P24" i="7"/>
  <c r="Q24" i="7"/>
  <c r="R24" i="7"/>
  <c r="O25" i="7"/>
  <c r="P25" i="7"/>
  <c r="Q25" i="7"/>
  <c r="R25" i="7"/>
  <c r="P26" i="7"/>
  <c r="Q26" i="7"/>
  <c r="R26" i="7"/>
  <c r="O27" i="7"/>
  <c r="P27" i="7"/>
  <c r="Q27" i="7"/>
  <c r="R27" i="7"/>
  <c r="P28" i="7"/>
  <c r="Q28" i="7"/>
  <c r="R28" i="7"/>
  <c r="O29" i="7"/>
  <c r="P29" i="7"/>
  <c r="Q29" i="7"/>
  <c r="R29" i="7"/>
  <c r="P30" i="7"/>
  <c r="Q30" i="7"/>
  <c r="R30" i="7"/>
  <c r="O31" i="7"/>
  <c r="P31" i="7"/>
  <c r="Q31" i="7"/>
  <c r="R31" i="7"/>
  <c r="P32" i="7"/>
  <c r="Q32" i="7"/>
  <c r="R32" i="7"/>
  <c r="O33" i="7"/>
  <c r="P33" i="7"/>
  <c r="Q33" i="7"/>
  <c r="R33" i="7"/>
  <c r="P34" i="7"/>
  <c r="Q34" i="7"/>
  <c r="R34" i="7"/>
  <c r="O35" i="7"/>
  <c r="P35" i="7"/>
  <c r="Q35" i="7"/>
  <c r="R35" i="7"/>
  <c r="P36" i="7"/>
  <c r="Q36" i="7"/>
  <c r="R36" i="7"/>
  <c r="O37" i="7"/>
  <c r="P37" i="7"/>
  <c r="Q37" i="7"/>
  <c r="R37" i="7"/>
  <c r="P38" i="7"/>
  <c r="Q38" i="7"/>
  <c r="R38" i="7"/>
  <c r="O39" i="7"/>
  <c r="P39" i="7"/>
  <c r="Q39" i="7"/>
  <c r="R39" i="7"/>
  <c r="P40" i="7"/>
  <c r="Q40" i="7"/>
  <c r="R40" i="7"/>
  <c r="O41" i="7"/>
  <c r="P41" i="7"/>
  <c r="Q41" i="7"/>
  <c r="R41" i="7"/>
  <c r="P42" i="7"/>
  <c r="Q42" i="7"/>
  <c r="R42" i="7"/>
  <c r="O43" i="7"/>
  <c r="P43" i="7"/>
  <c r="Q43" i="7"/>
  <c r="R43" i="7"/>
  <c r="P44" i="7"/>
  <c r="Q44" i="7"/>
  <c r="R44" i="7"/>
  <c r="O45" i="7"/>
  <c r="P45" i="7"/>
  <c r="Q45" i="7"/>
  <c r="R45" i="7"/>
  <c r="P46" i="7"/>
  <c r="Q46" i="7"/>
  <c r="R46" i="7"/>
  <c r="O47" i="7"/>
  <c r="P47" i="7"/>
  <c r="Q47" i="7"/>
  <c r="R47" i="7"/>
  <c r="P48" i="7"/>
  <c r="Q48" i="7"/>
  <c r="R48" i="7"/>
  <c r="O49" i="7"/>
  <c r="P49" i="7"/>
  <c r="Q49" i="7"/>
  <c r="R49" i="7"/>
  <c r="P50" i="7"/>
  <c r="Q50" i="7"/>
  <c r="R50" i="7"/>
  <c r="O51" i="7"/>
  <c r="P51" i="7"/>
  <c r="Q51" i="7"/>
  <c r="R51" i="7"/>
  <c r="P52" i="7"/>
  <c r="Q52" i="7"/>
  <c r="R52" i="7"/>
  <c r="O53" i="7"/>
  <c r="P53" i="7"/>
  <c r="Q53" i="7"/>
  <c r="R53" i="7"/>
  <c r="P54" i="7"/>
  <c r="Q54" i="7"/>
  <c r="R54" i="7"/>
  <c r="O55" i="7"/>
  <c r="P55" i="7"/>
  <c r="Q55" i="7"/>
  <c r="R55" i="7"/>
  <c r="P56" i="7"/>
  <c r="Q56" i="7"/>
  <c r="R56" i="7"/>
  <c r="O57" i="7"/>
  <c r="P57" i="7"/>
  <c r="Q57" i="7"/>
  <c r="R57" i="7"/>
  <c r="P58" i="7"/>
  <c r="Q58" i="7"/>
  <c r="R58" i="7"/>
  <c r="O59" i="7"/>
  <c r="P59" i="7"/>
  <c r="Q59" i="7"/>
  <c r="R59" i="7"/>
  <c r="O10" i="9"/>
  <c r="P10" i="9"/>
  <c r="Q10" i="9"/>
  <c r="R10" i="9"/>
  <c r="O11" i="9"/>
  <c r="P11" i="9"/>
  <c r="Q11" i="9"/>
  <c r="R11" i="9"/>
  <c r="O12" i="9"/>
  <c r="P12" i="9"/>
  <c r="Q12" i="9"/>
  <c r="R12" i="9"/>
  <c r="O13" i="9"/>
  <c r="P13" i="9"/>
  <c r="Q13" i="9"/>
  <c r="R13" i="9"/>
  <c r="O14" i="9"/>
  <c r="P14" i="9"/>
  <c r="Q14" i="9"/>
  <c r="R14" i="9"/>
  <c r="O15" i="9"/>
  <c r="P15" i="9"/>
  <c r="Q15" i="9"/>
  <c r="R15" i="9"/>
  <c r="O16" i="9"/>
  <c r="P16" i="9"/>
  <c r="Q16" i="9"/>
  <c r="R16" i="9"/>
  <c r="O17" i="9"/>
  <c r="P17" i="9"/>
  <c r="Q17" i="9"/>
  <c r="R17" i="9"/>
  <c r="O18" i="9"/>
  <c r="P18" i="9"/>
  <c r="Q18" i="9"/>
  <c r="R18" i="9"/>
  <c r="O19" i="9"/>
  <c r="P19" i="9"/>
  <c r="Q19" i="9"/>
  <c r="R19" i="9"/>
  <c r="O20" i="9"/>
  <c r="P20" i="9"/>
  <c r="Q20" i="9"/>
  <c r="R20" i="9"/>
  <c r="O21" i="9"/>
  <c r="P21" i="9"/>
  <c r="Q21" i="9"/>
  <c r="R21" i="9"/>
  <c r="O22" i="9"/>
  <c r="P22" i="9"/>
  <c r="Q22" i="9"/>
  <c r="R22" i="9"/>
  <c r="O23" i="9"/>
  <c r="P23" i="9"/>
  <c r="Q23" i="9"/>
  <c r="R23" i="9"/>
  <c r="O24" i="9"/>
  <c r="P24" i="9"/>
  <c r="Q24" i="9"/>
  <c r="R24" i="9"/>
  <c r="O25" i="9"/>
  <c r="P25" i="9"/>
  <c r="Q25" i="9"/>
  <c r="R25" i="9"/>
  <c r="O26" i="9"/>
  <c r="P26" i="9"/>
  <c r="Q26" i="9"/>
  <c r="R26" i="9"/>
  <c r="O27" i="9"/>
  <c r="P27" i="9"/>
  <c r="Q27" i="9"/>
  <c r="R27" i="9"/>
  <c r="O28" i="9"/>
  <c r="P28" i="9"/>
  <c r="Q28" i="9"/>
  <c r="R28" i="9"/>
  <c r="O29" i="9"/>
  <c r="P29" i="9"/>
  <c r="Q29" i="9"/>
  <c r="R29" i="9"/>
  <c r="O30" i="9"/>
  <c r="P30" i="9"/>
  <c r="Q30" i="9"/>
  <c r="R30" i="9"/>
  <c r="O31" i="9"/>
  <c r="P31" i="9"/>
  <c r="Q31" i="9"/>
  <c r="R31" i="9"/>
  <c r="O32" i="9"/>
  <c r="P32" i="9"/>
  <c r="Q32" i="9"/>
  <c r="R32" i="9"/>
  <c r="O33" i="9"/>
  <c r="P33" i="9"/>
  <c r="Q33" i="9"/>
  <c r="R33" i="9"/>
  <c r="O34" i="9"/>
  <c r="P34" i="9"/>
  <c r="Q34" i="9"/>
  <c r="R34" i="9"/>
  <c r="O35" i="9"/>
  <c r="P35" i="9"/>
  <c r="Q35" i="9"/>
  <c r="R35" i="9"/>
  <c r="O36" i="9"/>
  <c r="P36" i="9"/>
  <c r="Q36" i="9"/>
  <c r="R36" i="9"/>
  <c r="O37" i="9"/>
  <c r="P37" i="9"/>
  <c r="Q37" i="9"/>
  <c r="R37" i="9"/>
  <c r="O38" i="9"/>
  <c r="P38" i="9"/>
  <c r="Q38" i="9"/>
  <c r="R38" i="9"/>
  <c r="O39" i="9"/>
  <c r="P39" i="9"/>
  <c r="Q39" i="9"/>
  <c r="R39" i="9"/>
  <c r="O40" i="9"/>
  <c r="P40" i="9"/>
  <c r="Q40" i="9"/>
  <c r="R40" i="9"/>
  <c r="O41" i="9"/>
  <c r="P41" i="9"/>
  <c r="Q41" i="9"/>
  <c r="R41" i="9"/>
  <c r="O42" i="9"/>
  <c r="P42" i="9"/>
  <c r="Q42" i="9"/>
  <c r="R42" i="9"/>
  <c r="O43" i="9"/>
  <c r="P43" i="9"/>
  <c r="Q43" i="9"/>
  <c r="R43" i="9"/>
  <c r="O44" i="9"/>
  <c r="P44" i="9"/>
  <c r="Q44" i="9"/>
  <c r="R44" i="9"/>
  <c r="O45" i="9"/>
  <c r="P45" i="9"/>
  <c r="Q45" i="9"/>
  <c r="R45" i="9"/>
  <c r="O46" i="9"/>
  <c r="P46" i="9"/>
  <c r="Q46" i="9"/>
  <c r="R46" i="9"/>
  <c r="O47" i="9"/>
  <c r="P47" i="9"/>
  <c r="Q47" i="9"/>
  <c r="R47" i="9"/>
  <c r="O48" i="9"/>
  <c r="P48" i="9"/>
  <c r="Q48" i="9"/>
  <c r="R48" i="9"/>
  <c r="O49" i="9"/>
  <c r="P49" i="9"/>
  <c r="Q49" i="9"/>
  <c r="R49" i="9"/>
  <c r="O50" i="9"/>
  <c r="P50" i="9"/>
  <c r="Q50" i="9"/>
  <c r="R50" i="9"/>
  <c r="O51" i="9"/>
  <c r="P51" i="9"/>
  <c r="Q51" i="9"/>
  <c r="R51" i="9"/>
  <c r="O10" i="2"/>
  <c r="P10" i="2"/>
  <c r="Q10" i="2"/>
  <c r="R10" i="2"/>
  <c r="O11" i="2"/>
  <c r="P11" i="2"/>
  <c r="Q11" i="2"/>
  <c r="R11" i="2"/>
  <c r="O12" i="2"/>
  <c r="P12" i="2"/>
  <c r="Q12" i="2"/>
  <c r="R12" i="2"/>
  <c r="O13" i="2"/>
  <c r="P13" i="2"/>
  <c r="Q13" i="2"/>
  <c r="R13" i="2"/>
  <c r="O14" i="2"/>
  <c r="P14" i="2"/>
  <c r="Q14" i="2"/>
  <c r="R14" i="2"/>
  <c r="O15" i="2"/>
  <c r="P15" i="2"/>
  <c r="Q15" i="2"/>
  <c r="R15" i="2"/>
  <c r="O16" i="2"/>
  <c r="P16" i="2"/>
  <c r="Q16" i="2"/>
  <c r="R16" i="2"/>
  <c r="O17" i="2"/>
  <c r="P17" i="2"/>
  <c r="Q17" i="2"/>
  <c r="R17" i="2"/>
  <c r="O18" i="2"/>
  <c r="P18" i="2"/>
  <c r="Q18" i="2"/>
  <c r="R18" i="2"/>
  <c r="O19" i="2"/>
  <c r="P19" i="2"/>
  <c r="Q19" i="2"/>
  <c r="R19" i="2"/>
  <c r="O20" i="2"/>
  <c r="P20" i="2"/>
  <c r="Q20" i="2"/>
  <c r="R20" i="2"/>
  <c r="O21" i="2"/>
  <c r="P21" i="2"/>
  <c r="Q21" i="2"/>
  <c r="R21" i="2"/>
  <c r="O22" i="2"/>
  <c r="P22" i="2"/>
  <c r="Q22" i="2"/>
  <c r="R22" i="2"/>
  <c r="O23" i="2"/>
  <c r="P23" i="2"/>
  <c r="Q23" i="2"/>
  <c r="R23" i="2"/>
  <c r="O24" i="2"/>
  <c r="P24" i="2"/>
  <c r="Q24" i="2"/>
  <c r="R24" i="2"/>
  <c r="O25" i="2"/>
  <c r="P25" i="2"/>
  <c r="Q25" i="2"/>
  <c r="R25" i="2"/>
  <c r="O26" i="2"/>
  <c r="P26" i="2"/>
  <c r="Q26" i="2"/>
  <c r="R26" i="2"/>
  <c r="O27" i="2"/>
  <c r="P27" i="2"/>
  <c r="Q27" i="2"/>
  <c r="R27" i="2"/>
  <c r="O28" i="2"/>
  <c r="P28" i="2"/>
  <c r="Q28" i="2"/>
  <c r="R28" i="2"/>
  <c r="O29" i="2"/>
  <c r="P29" i="2"/>
  <c r="Q29" i="2"/>
  <c r="R29" i="2"/>
  <c r="O30" i="2"/>
  <c r="P30" i="2"/>
  <c r="Q30" i="2"/>
  <c r="R30" i="2"/>
  <c r="O31" i="2"/>
  <c r="P31" i="2"/>
  <c r="Q31" i="2"/>
  <c r="R31" i="2"/>
  <c r="P32" i="2"/>
  <c r="Q32" i="2"/>
  <c r="R32" i="2"/>
  <c r="O33" i="2"/>
  <c r="P33" i="2"/>
  <c r="Q33" i="2"/>
  <c r="R33" i="2"/>
  <c r="P34" i="2"/>
  <c r="Q34" i="2"/>
  <c r="R34" i="2"/>
  <c r="O35" i="2"/>
  <c r="P35" i="2"/>
  <c r="Q35" i="2"/>
  <c r="R35" i="2"/>
  <c r="P36" i="2"/>
  <c r="Q36" i="2"/>
  <c r="R36" i="2"/>
  <c r="O37" i="2"/>
  <c r="P37" i="2"/>
  <c r="Q37" i="2"/>
  <c r="R37" i="2"/>
  <c r="O38" i="2"/>
  <c r="P38" i="2"/>
  <c r="Q38" i="2"/>
  <c r="R38" i="2"/>
  <c r="O39" i="2"/>
  <c r="P39" i="2"/>
  <c r="Q39" i="2"/>
  <c r="R39" i="2"/>
  <c r="O40" i="2"/>
  <c r="P40" i="2"/>
  <c r="Q40" i="2"/>
  <c r="R40" i="2"/>
  <c r="O41" i="2"/>
  <c r="P41" i="2"/>
  <c r="Q41" i="2"/>
  <c r="R41" i="2"/>
  <c r="O42" i="2"/>
  <c r="P42" i="2"/>
  <c r="Q42" i="2"/>
  <c r="R42" i="2"/>
  <c r="O43" i="2"/>
  <c r="P43" i="2"/>
  <c r="Q43" i="2"/>
  <c r="R43" i="2"/>
  <c r="O44" i="2"/>
  <c r="P44" i="2"/>
  <c r="Q44" i="2"/>
  <c r="R44" i="2"/>
  <c r="O45" i="2"/>
  <c r="P45" i="2"/>
  <c r="Q45" i="2"/>
  <c r="R45" i="2"/>
  <c r="O46" i="2"/>
  <c r="P46" i="2"/>
  <c r="Q46" i="2"/>
  <c r="R46" i="2"/>
  <c r="O47" i="2"/>
  <c r="P47" i="2"/>
  <c r="Q47" i="2"/>
  <c r="R47" i="2"/>
  <c r="O48" i="2"/>
  <c r="P48" i="2"/>
  <c r="Q48" i="2"/>
  <c r="R48" i="2"/>
  <c r="O49" i="2"/>
  <c r="P49" i="2"/>
  <c r="Q49" i="2"/>
  <c r="R49" i="2"/>
  <c r="O50" i="2"/>
  <c r="P50" i="2"/>
  <c r="Q50" i="2"/>
  <c r="R50" i="2"/>
  <c r="O51" i="2"/>
  <c r="P51" i="2"/>
  <c r="Q51" i="2"/>
  <c r="R51" i="2"/>
  <c r="O52" i="2"/>
  <c r="P52" i="2"/>
  <c r="Q52" i="2"/>
  <c r="R52" i="2"/>
  <c r="O53" i="2"/>
  <c r="P53" i="2"/>
  <c r="Q53" i="2"/>
  <c r="R53" i="2"/>
  <c r="O54" i="2"/>
  <c r="P54" i="2"/>
  <c r="Q54" i="2"/>
  <c r="R54" i="2"/>
  <c r="O55" i="2"/>
  <c r="P55" i="2"/>
  <c r="Q55" i="2"/>
  <c r="R55" i="2"/>
  <c r="E26" i="2"/>
  <c r="E46" i="9"/>
  <c r="E54" i="7" l="1"/>
  <c r="O54" i="7" s="1"/>
  <c r="E52" i="7"/>
  <c r="O52" i="7" s="1"/>
  <c r="E40" i="7"/>
  <c r="O40" i="7" s="1"/>
  <c r="E48" i="7"/>
  <c r="O48" i="7" s="1"/>
  <c r="E46" i="7"/>
  <c r="O46" i="7" s="1"/>
  <c r="E38" i="7"/>
  <c r="O38" i="7" s="1"/>
  <c r="E32" i="7"/>
  <c r="O32" i="7" s="1"/>
  <c r="E34" i="7"/>
  <c r="O34" i="7" s="1"/>
  <c r="E18" i="7"/>
  <c r="O18" i="7" s="1"/>
  <c r="E14" i="7"/>
  <c r="O14" i="7" s="1"/>
  <c r="E14" i="6"/>
  <c r="E40" i="6" l="1"/>
  <c r="E50" i="6"/>
  <c r="E38" i="6"/>
  <c r="F20" i="6"/>
  <c r="E42" i="6" l="1"/>
  <c r="E30" i="6"/>
  <c r="O30" i="6" s="1"/>
  <c r="E18" i="2"/>
  <c r="E28" i="2"/>
  <c r="E38" i="2"/>
  <c r="E40" i="2"/>
  <c r="E44" i="2"/>
  <c r="E46" i="2"/>
  <c r="E50" i="2"/>
  <c r="F59" i="6"/>
  <c r="F61" i="2"/>
  <c r="M42" i="1"/>
  <c r="I42" i="1"/>
  <c r="E42" i="1"/>
  <c r="I38" i="1"/>
  <c r="E38" i="1"/>
  <c r="E54" i="2"/>
  <c r="E52" i="2"/>
  <c r="E48" i="2"/>
  <c r="E42" i="2"/>
  <c r="E36" i="2"/>
  <c r="O36" i="2" s="1"/>
  <c r="E34" i="2"/>
  <c r="O34" i="2" s="1"/>
  <c r="E32" i="2"/>
  <c r="O32" i="2" s="1"/>
  <c r="E30" i="2"/>
  <c r="E24" i="2"/>
  <c r="E22" i="2"/>
  <c r="E20" i="2"/>
  <c r="E16" i="2"/>
  <c r="E14" i="2"/>
  <c r="E12" i="2"/>
  <c r="E10" i="2"/>
  <c r="E46" i="4"/>
  <c r="E44" i="4"/>
  <c r="E42" i="4"/>
  <c r="E40" i="4"/>
  <c r="E38" i="4"/>
  <c r="E36" i="4"/>
  <c r="E34" i="4"/>
  <c r="E32" i="4"/>
  <c r="E30" i="4"/>
  <c r="E28" i="4"/>
  <c r="E26" i="4"/>
  <c r="E24" i="4"/>
  <c r="E22" i="4"/>
  <c r="E20" i="4"/>
  <c r="E18" i="4"/>
  <c r="E16" i="4"/>
  <c r="E14" i="4"/>
  <c r="E12" i="4"/>
  <c r="E10" i="4"/>
  <c r="E46" i="5"/>
  <c r="E44" i="5"/>
  <c r="E42" i="5"/>
  <c r="E40" i="5"/>
  <c r="E38" i="5"/>
  <c r="E36" i="5"/>
  <c r="E34" i="5"/>
  <c r="E32" i="5"/>
  <c r="E30" i="5"/>
  <c r="E28" i="5"/>
  <c r="E26" i="5"/>
  <c r="O26" i="5" s="1"/>
  <c r="E24" i="5"/>
  <c r="E22" i="5"/>
  <c r="E20" i="5"/>
  <c r="E18" i="5"/>
  <c r="E16" i="5"/>
  <c r="E14" i="5"/>
  <c r="E12" i="5"/>
  <c r="E10" i="5"/>
  <c r="E50" i="8"/>
  <c r="E48" i="8"/>
  <c r="E46" i="8"/>
  <c r="E44" i="8"/>
  <c r="O44" i="8" s="1"/>
  <c r="E42" i="8"/>
  <c r="E40" i="8"/>
  <c r="O40" i="8" s="1"/>
  <c r="E38" i="8"/>
  <c r="O38" i="8" s="1"/>
  <c r="E36" i="8"/>
  <c r="E34" i="8"/>
  <c r="E32" i="8"/>
  <c r="E30" i="8"/>
  <c r="O30" i="8" s="1"/>
  <c r="E28" i="8"/>
  <c r="O28" i="8" s="1"/>
  <c r="E26" i="8"/>
  <c r="E24" i="8"/>
  <c r="E22" i="8"/>
  <c r="E20" i="8"/>
  <c r="E18" i="8"/>
  <c r="O18" i="8" s="1"/>
  <c r="E16" i="8"/>
  <c r="E14" i="8"/>
  <c r="O14" i="8" s="1"/>
  <c r="E12" i="8"/>
  <c r="O12" i="8" s="1"/>
  <c r="E10" i="8"/>
  <c r="E50" i="9"/>
  <c r="E48" i="9"/>
  <c r="E44" i="9"/>
  <c r="E42" i="9"/>
  <c r="E40" i="9"/>
  <c r="E38" i="9"/>
  <c r="E36" i="9"/>
  <c r="E34" i="9"/>
  <c r="E28" i="9"/>
  <c r="E26" i="9"/>
  <c r="E24" i="9"/>
  <c r="E22" i="9"/>
  <c r="E20" i="9"/>
  <c r="E18" i="9"/>
  <c r="E16" i="9"/>
  <c r="E14" i="9"/>
  <c r="E10" i="9"/>
  <c r="E58" i="7"/>
  <c r="O58" i="7" s="1"/>
  <c r="E56" i="7"/>
  <c r="O56" i="7" s="1"/>
  <c r="E50" i="7"/>
  <c r="O50" i="7" s="1"/>
  <c r="E44" i="7"/>
  <c r="O44" i="7" s="1"/>
  <c r="E42" i="7"/>
  <c r="O42" i="7" s="1"/>
  <c r="E36" i="7"/>
  <c r="O36" i="7" s="1"/>
  <c r="E30" i="7"/>
  <c r="O30" i="7" s="1"/>
  <c r="E28" i="7"/>
  <c r="O28" i="7" s="1"/>
  <c r="E26" i="7"/>
  <c r="O26" i="7" s="1"/>
  <c r="E24" i="7"/>
  <c r="O24" i="7" s="1"/>
  <c r="E22" i="7"/>
  <c r="O22" i="7" s="1"/>
  <c r="E20" i="7"/>
  <c r="O20" i="7" s="1"/>
  <c r="E16" i="7"/>
  <c r="O16" i="7" s="1"/>
  <c r="E12" i="7"/>
  <c r="O12" i="7" s="1"/>
  <c r="E10" i="7"/>
  <c r="O10" i="7" s="1"/>
  <c r="E54" i="6"/>
  <c r="O54" i="6" s="1"/>
  <c r="E52" i="6"/>
  <c r="O50" i="6"/>
  <c r="E48" i="6"/>
  <c r="E46" i="6"/>
  <c r="O46" i="6" s="1"/>
  <c r="E44" i="6"/>
  <c r="O44" i="6" s="1"/>
  <c r="E34" i="6"/>
  <c r="O40" i="6" s="1"/>
  <c r="E32" i="6"/>
  <c r="O38" i="6" s="1"/>
  <c r="E36" i="6"/>
  <c r="O36" i="6" s="1"/>
  <c r="E20" i="6"/>
  <c r="O34" i="6" s="1"/>
  <c r="E16" i="6"/>
  <c r="O32" i="6" s="1"/>
  <c r="E28" i="6"/>
  <c r="O28" i="6" s="1"/>
  <c r="E26" i="6"/>
  <c r="O26" i="6" s="1"/>
  <c r="E24" i="6"/>
  <c r="O24" i="6" s="1"/>
  <c r="O22" i="6"/>
  <c r="O20" i="6"/>
  <c r="E18" i="6"/>
  <c r="O18" i="6" s="1"/>
  <c r="O16" i="6"/>
  <c r="E22" i="6"/>
  <c r="O14" i="6" s="1"/>
  <c r="E12" i="6"/>
  <c r="E10" i="6"/>
  <c r="O10" i="6" s="1"/>
  <c r="Y15" i="1"/>
  <c r="O39" i="4"/>
  <c r="P39" i="4"/>
  <c r="Q39" i="4"/>
  <c r="R39" i="4"/>
  <c r="E18" i="1"/>
  <c r="I18" i="1"/>
  <c r="E11" i="1"/>
  <c r="O27" i="6"/>
  <c r="P27" i="6"/>
  <c r="Q27" i="6"/>
  <c r="R27" i="6"/>
  <c r="P28" i="6"/>
  <c r="Q28" i="6"/>
  <c r="R28" i="6"/>
  <c r="O29" i="6"/>
  <c r="P29" i="6"/>
  <c r="Q29" i="6"/>
  <c r="R29" i="6"/>
  <c r="P10" i="6"/>
  <c r="Q10" i="6"/>
  <c r="R10" i="6"/>
  <c r="O11" i="6"/>
  <c r="P11" i="6"/>
  <c r="Q11" i="6"/>
  <c r="R11" i="6"/>
  <c r="O12" i="6"/>
  <c r="P12" i="6"/>
  <c r="Q12" i="6"/>
  <c r="R12" i="6"/>
  <c r="O13" i="6"/>
  <c r="P13" i="6"/>
  <c r="Q13" i="6"/>
  <c r="R13" i="6"/>
  <c r="P14" i="6"/>
  <c r="Q14" i="6"/>
  <c r="R14" i="6"/>
  <c r="O15" i="6"/>
  <c r="P15" i="6"/>
  <c r="Q15" i="6"/>
  <c r="R15" i="6"/>
  <c r="P16" i="6"/>
  <c r="Q16" i="6"/>
  <c r="R16" i="6"/>
  <c r="O17" i="6"/>
  <c r="P17" i="6"/>
  <c r="Q17" i="6"/>
  <c r="R17" i="6"/>
  <c r="P18" i="6"/>
  <c r="Q18" i="6"/>
  <c r="R18" i="6"/>
  <c r="O19" i="6"/>
  <c r="P19" i="6"/>
  <c r="Q19" i="6"/>
  <c r="R19" i="6"/>
  <c r="P20" i="6"/>
  <c r="Q20" i="6"/>
  <c r="R20" i="6"/>
  <c r="O21" i="6"/>
  <c r="P21" i="6"/>
  <c r="Q21" i="6"/>
  <c r="R21" i="6"/>
  <c r="P22" i="6"/>
  <c r="Q22" i="6"/>
  <c r="R22" i="6"/>
  <c r="O23" i="6"/>
  <c r="P23" i="6"/>
  <c r="Q23" i="6"/>
  <c r="R23" i="6"/>
  <c r="P24" i="6"/>
  <c r="Q24" i="6"/>
  <c r="R24" i="6"/>
  <c r="O25" i="6"/>
  <c r="P25" i="6"/>
  <c r="Q25" i="6"/>
  <c r="R25" i="6"/>
  <c r="P26" i="6"/>
  <c r="Q26" i="6"/>
  <c r="R26" i="6"/>
  <c r="P30" i="6"/>
  <c r="Q30" i="6"/>
  <c r="R30" i="6"/>
  <c r="O31" i="6"/>
  <c r="P31" i="6"/>
  <c r="Q31" i="6"/>
  <c r="R31" i="6"/>
  <c r="P32" i="6"/>
  <c r="Q32" i="6"/>
  <c r="R32" i="6"/>
  <c r="O33" i="6"/>
  <c r="P33" i="6"/>
  <c r="Q33" i="6"/>
  <c r="R33" i="6"/>
  <c r="P34" i="6"/>
  <c r="Q34" i="6"/>
  <c r="R34" i="6"/>
  <c r="O35" i="6"/>
  <c r="P35" i="6"/>
  <c r="Q35" i="6"/>
  <c r="R35" i="6"/>
  <c r="P36" i="6"/>
  <c r="Q36" i="6"/>
  <c r="R36" i="6"/>
  <c r="O37" i="6"/>
  <c r="P37" i="6"/>
  <c r="Q37" i="6"/>
  <c r="R37" i="6"/>
  <c r="P38" i="6"/>
  <c r="Q38" i="6"/>
  <c r="R38" i="6"/>
  <c r="O39" i="6"/>
  <c r="P39" i="6"/>
  <c r="Q39" i="6"/>
  <c r="R39" i="6"/>
  <c r="P40" i="6"/>
  <c r="Q40" i="6"/>
  <c r="R40" i="6"/>
  <c r="O43" i="6"/>
  <c r="P43" i="6"/>
  <c r="Q43" i="6"/>
  <c r="R43" i="6"/>
  <c r="P44" i="6"/>
  <c r="Q44" i="6"/>
  <c r="R44" i="6"/>
  <c r="O45" i="6"/>
  <c r="P45" i="6"/>
  <c r="Q45" i="6"/>
  <c r="R45" i="6"/>
  <c r="P46" i="6"/>
  <c r="Q46" i="6"/>
  <c r="R46" i="6"/>
  <c r="O47" i="6"/>
  <c r="P47" i="6"/>
  <c r="Q47" i="6"/>
  <c r="R47" i="6"/>
  <c r="O48" i="6"/>
  <c r="P48" i="6"/>
  <c r="Q48" i="6"/>
  <c r="R48" i="6"/>
  <c r="O49" i="6"/>
  <c r="P49" i="6"/>
  <c r="Q49" i="6"/>
  <c r="R49" i="6"/>
  <c r="P50" i="6"/>
  <c r="Q50" i="6"/>
  <c r="R50" i="6"/>
  <c r="O51" i="6"/>
  <c r="P51" i="6"/>
  <c r="Q51" i="6"/>
  <c r="R51" i="6"/>
  <c r="O52" i="6"/>
  <c r="P52" i="6"/>
  <c r="Q52" i="6"/>
  <c r="R52" i="6"/>
  <c r="O53" i="6"/>
  <c r="P53" i="6"/>
  <c r="Q53" i="6"/>
  <c r="R53" i="6"/>
  <c r="P54" i="6"/>
  <c r="Q54" i="6"/>
  <c r="R54" i="6"/>
  <c r="O55" i="6"/>
  <c r="P55" i="6"/>
  <c r="Q55" i="6"/>
  <c r="R55" i="6"/>
  <c r="O25" i="5"/>
  <c r="P25" i="5"/>
  <c r="Q25" i="5"/>
  <c r="R25" i="5"/>
  <c r="P26" i="5"/>
  <c r="Q26" i="5"/>
  <c r="R26" i="5"/>
  <c r="O9" i="6"/>
  <c r="P9" i="6"/>
  <c r="Q9" i="6"/>
  <c r="R9" i="6"/>
  <c r="O9" i="9"/>
  <c r="P9" i="9"/>
  <c r="Q9" i="9"/>
  <c r="R9" i="9"/>
  <c r="O10" i="8"/>
  <c r="P10" i="8"/>
  <c r="Q10" i="8"/>
  <c r="R10" i="8"/>
  <c r="O11" i="8"/>
  <c r="P11" i="8"/>
  <c r="Q11" i="8"/>
  <c r="R11" i="8"/>
  <c r="P12" i="8"/>
  <c r="Q12" i="8"/>
  <c r="R12" i="8"/>
  <c r="O13" i="8"/>
  <c r="P13" i="8"/>
  <c r="Q13" i="8"/>
  <c r="R13" i="8"/>
  <c r="P14" i="8"/>
  <c r="Q14" i="8"/>
  <c r="R14" i="8"/>
  <c r="O15" i="8"/>
  <c r="P15" i="8"/>
  <c r="Q15" i="8"/>
  <c r="R15" i="8"/>
  <c r="O16" i="8"/>
  <c r="P16" i="8"/>
  <c r="Q16" i="8"/>
  <c r="R16" i="8"/>
  <c r="O17" i="8"/>
  <c r="P17" i="8"/>
  <c r="Q17" i="8"/>
  <c r="R17" i="8"/>
  <c r="P18" i="8"/>
  <c r="Q18" i="8"/>
  <c r="R18" i="8"/>
  <c r="O19" i="8"/>
  <c r="P19" i="8"/>
  <c r="Q19" i="8"/>
  <c r="R19" i="8"/>
  <c r="O20" i="8"/>
  <c r="P20" i="8"/>
  <c r="Q20" i="8"/>
  <c r="R20" i="8"/>
  <c r="O21" i="8"/>
  <c r="P21" i="8"/>
  <c r="Q21" i="8"/>
  <c r="R21" i="8"/>
  <c r="O22" i="8"/>
  <c r="P22" i="8"/>
  <c r="Q22" i="8"/>
  <c r="R22" i="8"/>
  <c r="O23" i="8"/>
  <c r="P23" i="8"/>
  <c r="Q23" i="8"/>
  <c r="R23" i="8"/>
  <c r="O24" i="8"/>
  <c r="P24" i="8"/>
  <c r="Q24" i="8"/>
  <c r="R24" i="8"/>
  <c r="O25" i="8"/>
  <c r="P25" i="8"/>
  <c r="Q25" i="8"/>
  <c r="R25" i="8"/>
  <c r="O26" i="8"/>
  <c r="P26" i="8"/>
  <c r="Q26" i="8"/>
  <c r="R26" i="8"/>
  <c r="O27" i="8"/>
  <c r="P27" i="8"/>
  <c r="Q27" i="8"/>
  <c r="R27" i="8"/>
  <c r="P28" i="8"/>
  <c r="Q28" i="8"/>
  <c r="R28" i="8"/>
  <c r="O29" i="8"/>
  <c r="P29" i="8"/>
  <c r="Q29" i="8"/>
  <c r="R29" i="8"/>
  <c r="P30" i="8"/>
  <c r="Q30" i="8"/>
  <c r="R30" i="8"/>
  <c r="O31" i="8"/>
  <c r="P31" i="8"/>
  <c r="Q31" i="8"/>
  <c r="R31" i="8"/>
  <c r="O32" i="8"/>
  <c r="P32" i="8"/>
  <c r="Q32" i="8"/>
  <c r="R32" i="8"/>
  <c r="O33" i="8"/>
  <c r="P33" i="8"/>
  <c r="Q33" i="8"/>
  <c r="R33" i="8"/>
  <c r="O34" i="8"/>
  <c r="P34" i="8"/>
  <c r="Q34" i="8"/>
  <c r="R34" i="8"/>
  <c r="O35" i="8"/>
  <c r="P35" i="8"/>
  <c r="Q35" i="8"/>
  <c r="R35" i="8"/>
  <c r="O36" i="8"/>
  <c r="P36" i="8"/>
  <c r="Q36" i="8"/>
  <c r="R36" i="8"/>
  <c r="O37" i="8"/>
  <c r="P37" i="8"/>
  <c r="Q37" i="8"/>
  <c r="R37" i="8"/>
  <c r="P38" i="8"/>
  <c r="Q38" i="8"/>
  <c r="R38" i="8"/>
  <c r="O39" i="8"/>
  <c r="P39" i="8"/>
  <c r="Q39" i="8"/>
  <c r="R39" i="8"/>
  <c r="P40" i="8"/>
  <c r="Q40" i="8"/>
  <c r="R40" i="8"/>
  <c r="O41" i="8"/>
  <c r="P41" i="8"/>
  <c r="Q41" i="8"/>
  <c r="R41" i="8"/>
  <c r="O42" i="8"/>
  <c r="P42" i="8"/>
  <c r="Q42" i="8"/>
  <c r="R42" i="8"/>
  <c r="O43" i="8"/>
  <c r="P43" i="8"/>
  <c r="Q43" i="8"/>
  <c r="R43" i="8"/>
  <c r="P44" i="8"/>
  <c r="Q44" i="8"/>
  <c r="R44" i="8"/>
  <c r="O45" i="8"/>
  <c r="P45" i="8"/>
  <c r="Q45" i="8"/>
  <c r="R45" i="8"/>
  <c r="O46" i="8"/>
  <c r="P46" i="8"/>
  <c r="Q46" i="8"/>
  <c r="R46" i="8"/>
  <c r="O47" i="8"/>
  <c r="P47" i="8"/>
  <c r="Q47" i="8"/>
  <c r="R47" i="8"/>
  <c r="O48" i="8"/>
  <c r="P48" i="8"/>
  <c r="Q48" i="8"/>
  <c r="R48" i="8"/>
  <c r="O49" i="8"/>
  <c r="P49" i="8"/>
  <c r="Q49" i="8"/>
  <c r="R49" i="8"/>
  <c r="O50" i="8"/>
  <c r="P50" i="8"/>
  <c r="Q50" i="8"/>
  <c r="R50" i="8"/>
  <c r="O51" i="8"/>
  <c r="P51" i="8"/>
  <c r="Q51" i="8"/>
  <c r="R51" i="8"/>
  <c r="O9" i="8"/>
  <c r="P9" i="8"/>
  <c r="Q9" i="8"/>
  <c r="R9" i="8"/>
  <c r="O10" i="5" l="1"/>
  <c r="P10" i="5"/>
  <c r="Q10" i="5"/>
  <c r="R10" i="5"/>
  <c r="O11" i="5"/>
  <c r="P11" i="5"/>
  <c r="Q11" i="5"/>
  <c r="R11" i="5"/>
  <c r="O12" i="5"/>
  <c r="P12" i="5"/>
  <c r="Q12" i="5"/>
  <c r="R12" i="5"/>
  <c r="O13" i="5"/>
  <c r="P13" i="5"/>
  <c r="Q13" i="5"/>
  <c r="R13" i="5"/>
  <c r="O14" i="5"/>
  <c r="P14" i="5"/>
  <c r="Q14" i="5"/>
  <c r="R14" i="5"/>
  <c r="O15" i="5"/>
  <c r="P15" i="5"/>
  <c r="Q15" i="5"/>
  <c r="R15" i="5"/>
  <c r="O16" i="5"/>
  <c r="P16" i="5"/>
  <c r="Q16" i="5"/>
  <c r="R16" i="5"/>
  <c r="O17" i="5"/>
  <c r="P17" i="5"/>
  <c r="Q17" i="5"/>
  <c r="R17" i="5"/>
  <c r="O18" i="5"/>
  <c r="P18" i="5"/>
  <c r="Q18" i="5"/>
  <c r="R18" i="5"/>
  <c r="O19" i="5"/>
  <c r="P19" i="5"/>
  <c r="Q19" i="5"/>
  <c r="R19" i="5"/>
  <c r="O20" i="5"/>
  <c r="P20" i="5"/>
  <c r="Q20" i="5"/>
  <c r="R20" i="5"/>
  <c r="O21" i="5"/>
  <c r="P21" i="5"/>
  <c r="Q21" i="5"/>
  <c r="R21" i="5"/>
  <c r="O22" i="5"/>
  <c r="P22" i="5"/>
  <c r="Q22" i="5"/>
  <c r="R22" i="5"/>
  <c r="O23" i="5"/>
  <c r="P23" i="5"/>
  <c r="Q23" i="5"/>
  <c r="R23" i="5"/>
  <c r="O24" i="5"/>
  <c r="P24" i="5"/>
  <c r="Q24" i="5"/>
  <c r="R24" i="5"/>
  <c r="O28" i="5"/>
  <c r="P28" i="5"/>
  <c r="Q28" i="5"/>
  <c r="R28" i="5"/>
  <c r="O29" i="5"/>
  <c r="P29" i="5"/>
  <c r="Q29" i="5"/>
  <c r="R29" i="5"/>
  <c r="O30" i="5"/>
  <c r="P30" i="5"/>
  <c r="Q30" i="5"/>
  <c r="R30" i="5"/>
  <c r="O31" i="5"/>
  <c r="P31" i="5"/>
  <c r="Q31" i="5"/>
  <c r="R31" i="5"/>
  <c r="O32" i="5"/>
  <c r="P32" i="5"/>
  <c r="Q32" i="5"/>
  <c r="R32" i="5"/>
  <c r="O33" i="5"/>
  <c r="P33" i="5"/>
  <c r="Q33" i="5"/>
  <c r="R33" i="5"/>
  <c r="O34" i="5"/>
  <c r="P34" i="5"/>
  <c r="Q34" i="5"/>
  <c r="R34" i="5"/>
  <c r="O35" i="5"/>
  <c r="P35" i="5"/>
  <c r="Q35" i="5"/>
  <c r="R35" i="5"/>
  <c r="P36" i="5"/>
  <c r="Q36" i="5"/>
  <c r="R36" i="5"/>
  <c r="O37" i="5"/>
  <c r="P37" i="5"/>
  <c r="Q37" i="5"/>
  <c r="R37" i="5"/>
  <c r="O38" i="5"/>
  <c r="P38" i="5"/>
  <c r="Q38" i="5"/>
  <c r="R38" i="5"/>
  <c r="O39" i="5"/>
  <c r="P39" i="5"/>
  <c r="Q39" i="5"/>
  <c r="R39" i="5"/>
  <c r="O40" i="5"/>
  <c r="P40" i="5"/>
  <c r="Q40" i="5"/>
  <c r="R40" i="5"/>
  <c r="O41" i="5"/>
  <c r="P41" i="5"/>
  <c r="Q41" i="5"/>
  <c r="R41" i="5"/>
  <c r="P42" i="5"/>
  <c r="Q42" i="5"/>
  <c r="R42" i="5"/>
  <c r="O43" i="5"/>
  <c r="P43" i="5"/>
  <c r="Q43" i="5"/>
  <c r="R43" i="5"/>
  <c r="O44" i="5"/>
  <c r="P44" i="5"/>
  <c r="Q44" i="5"/>
  <c r="R44" i="5"/>
  <c r="O45" i="5"/>
  <c r="P45" i="5"/>
  <c r="Q45" i="5"/>
  <c r="R45" i="5"/>
  <c r="O46" i="5"/>
  <c r="P46" i="5"/>
  <c r="Q46" i="5"/>
  <c r="R46" i="5"/>
  <c r="O9" i="2"/>
  <c r="P9" i="2"/>
  <c r="Q9" i="2"/>
  <c r="R9" i="2"/>
  <c r="O9" i="4"/>
  <c r="P9" i="4"/>
  <c r="Q9" i="4"/>
  <c r="R9" i="4"/>
  <c r="O10" i="4"/>
  <c r="P10" i="4"/>
  <c r="Q10" i="4"/>
  <c r="R10" i="4"/>
  <c r="O11" i="4"/>
  <c r="P11" i="4"/>
  <c r="Q11" i="4"/>
  <c r="R11" i="4"/>
  <c r="O12" i="4"/>
  <c r="P12" i="4"/>
  <c r="Q12" i="4"/>
  <c r="R12" i="4"/>
  <c r="O13" i="4"/>
  <c r="P13" i="4"/>
  <c r="Q13" i="4"/>
  <c r="R13" i="4"/>
  <c r="O14" i="4"/>
  <c r="P14" i="4"/>
  <c r="Q14" i="4"/>
  <c r="R14" i="4"/>
  <c r="O15" i="4"/>
  <c r="P15" i="4"/>
  <c r="Q15" i="4"/>
  <c r="R15" i="4"/>
  <c r="O16" i="4"/>
  <c r="P16" i="4"/>
  <c r="Q16" i="4"/>
  <c r="R16" i="4"/>
  <c r="O17" i="4"/>
  <c r="P17" i="4"/>
  <c r="Q17" i="4"/>
  <c r="R17" i="4"/>
  <c r="O18" i="4"/>
  <c r="P18" i="4"/>
  <c r="Q18" i="4"/>
  <c r="R18" i="4"/>
  <c r="O19" i="4"/>
  <c r="P19" i="4"/>
  <c r="Q19" i="4"/>
  <c r="R19" i="4"/>
  <c r="O20" i="4"/>
  <c r="P20" i="4"/>
  <c r="Q20" i="4"/>
  <c r="R20" i="4"/>
  <c r="O21" i="4"/>
  <c r="P21" i="4"/>
  <c r="Q21" i="4"/>
  <c r="R21" i="4"/>
  <c r="O22" i="4"/>
  <c r="P22" i="4"/>
  <c r="Q22" i="4"/>
  <c r="R22" i="4"/>
  <c r="O23" i="4"/>
  <c r="P23" i="4"/>
  <c r="Q23" i="4"/>
  <c r="R23" i="4"/>
  <c r="O24" i="4"/>
  <c r="P24" i="4"/>
  <c r="Q24" i="4"/>
  <c r="R24" i="4"/>
  <c r="O25" i="4"/>
  <c r="P25" i="4"/>
  <c r="Q25" i="4"/>
  <c r="R25" i="4"/>
  <c r="O26" i="4"/>
  <c r="P26" i="4"/>
  <c r="Q26" i="4"/>
  <c r="R26" i="4"/>
  <c r="O27" i="4"/>
  <c r="P27" i="4"/>
  <c r="Q27" i="4"/>
  <c r="R27" i="4"/>
  <c r="O28" i="4"/>
  <c r="P28" i="4"/>
  <c r="Q28" i="4"/>
  <c r="R28" i="4"/>
  <c r="O29" i="4"/>
  <c r="P29" i="4"/>
  <c r="Q29" i="4"/>
  <c r="R29" i="4"/>
  <c r="O30" i="4"/>
  <c r="P30" i="4"/>
  <c r="Q30" i="4"/>
  <c r="R30" i="4"/>
  <c r="O31" i="4"/>
  <c r="P31" i="4"/>
  <c r="Q31" i="4"/>
  <c r="R31" i="4"/>
  <c r="O32" i="4"/>
  <c r="P32" i="4"/>
  <c r="Q32" i="4"/>
  <c r="R32" i="4"/>
  <c r="O33" i="4"/>
  <c r="P33" i="4"/>
  <c r="Q33" i="4"/>
  <c r="R33" i="4"/>
  <c r="O34" i="4"/>
  <c r="P34" i="4"/>
  <c r="Q34" i="4"/>
  <c r="R34" i="4"/>
  <c r="O35" i="4"/>
  <c r="P35" i="4"/>
  <c r="Q35" i="4"/>
  <c r="R35" i="4"/>
  <c r="P36" i="4"/>
  <c r="Q36" i="4"/>
  <c r="R36" i="4"/>
  <c r="O37" i="4"/>
  <c r="P37" i="4"/>
  <c r="Q37" i="4"/>
  <c r="R37" i="4"/>
  <c r="O38" i="4"/>
  <c r="P38" i="4"/>
  <c r="Q38" i="4"/>
  <c r="R38" i="4"/>
  <c r="O40" i="4"/>
  <c r="P40" i="4"/>
  <c r="Q40" i="4"/>
  <c r="R40" i="4"/>
  <c r="O41" i="4"/>
  <c r="P41" i="4"/>
  <c r="Q41" i="4"/>
  <c r="R41" i="4"/>
  <c r="O42" i="4"/>
  <c r="P42" i="4"/>
  <c r="Q42" i="4"/>
  <c r="R42" i="4"/>
  <c r="O43" i="4"/>
  <c r="P43" i="4"/>
  <c r="Q43" i="4"/>
  <c r="R43" i="4"/>
  <c r="O44" i="4"/>
  <c r="P44" i="4"/>
  <c r="Q44" i="4"/>
  <c r="R44" i="4"/>
  <c r="O45" i="4"/>
  <c r="P45" i="4"/>
  <c r="Q45" i="4"/>
  <c r="R45" i="4"/>
  <c r="O47" i="4"/>
  <c r="P47" i="4"/>
  <c r="Q47" i="4"/>
  <c r="R47" i="4"/>
  <c r="R46" i="4"/>
  <c r="Q46" i="4"/>
  <c r="P46" i="4"/>
  <c r="O46" i="4"/>
  <c r="F42" i="7"/>
  <c r="Y8" i="1" l="1"/>
  <c r="F44" i="9"/>
  <c r="F32" i="9"/>
  <c r="E44" i="1"/>
  <c r="AC41" i="1"/>
  <c r="AC40" i="1"/>
  <c r="AC38" i="1"/>
  <c r="AC37" i="1"/>
  <c r="AC32" i="1"/>
  <c r="AC17" i="1"/>
  <c r="Y43" i="1"/>
  <c r="Y41" i="1"/>
  <c r="Y40" i="1"/>
  <c r="Y37" i="1"/>
  <c r="U41" i="1"/>
  <c r="U40" i="1"/>
  <c r="U52" i="1"/>
  <c r="U22" i="1"/>
  <c r="Y14" i="1"/>
  <c r="U14" i="1"/>
  <c r="Q44" i="1"/>
  <c r="Q30" i="1"/>
  <c r="Q27" i="1"/>
  <c r="U21" i="1"/>
  <c r="Q21" i="1"/>
  <c r="Q13" i="1"/>
  <c r="Q12" i="1"/>
  <c r="Q11" i="1"/>
  <c r="M53" i="1"/>
  <c r="M37" i="1"/>
  <c r="Q40" i="1"/>
  <c r="M40" i="1"/>
  <c r="M30" i="1"/>
  <c r="M21" i="1"/>
  <c r="M44" i="1"/>
  <c r="I44" i="1"/>
  <c r="I33" i="1"/>
  <c r="I31" i="1"/>
  <c r="I20" i="1"/>
  <c r="I19" i="1"/>
  <c r="E33" i="1"/>
  <c r="E30" i="1"/>
  <c r="E25" i="1"/>
  <c r="I12" i="1"/>
  <c r="E12" i="1"/>
  <c r="I76" i="5" l="1"/>
  <c r="O36" i="5" l="1"/>
  <c r="O42" i="5"/>
  <c r="O36" i="4"/>
  <c r="AC54" i="1" l="1"/>
  <c r="Y54" i="1"/>
  <c r="I54" i="1"/>
  <c r="E54" i="1"/>
  <c r="AC53" i="1"/>
  <c r="Y53" i="1"/>
  <c r="U53" i="1"/>
  <c r="Q53" i="1"/>
  <c r="Q52" i="1"/>
  <c r="M52" i="1"/>
  <c r="I52" i="1"/>
  <c r="E52" i="1"/>
  <c r="AC51" i="1"/>
  <c r="Y51" i="1"/>
  <c r="I51" i="1"/>
  <c r="E51" i="1"/>
  <c r="AC50" i="1"/>
  <c r="Y50" i="1"/>
  <c r="U50" i="1"/>
  <c r="Q50" i="1"/>
  <c r="M50" i="1"/>
  <c r="U49" i="1"/>
  <c r="Q49" i="1"/>
  <c r="M49" i="1"/>
  <c r="I49" i="1"/>
  <c r="E49" i="1"/>
  <c r="U44" i="1"/>
  <c r="AC43" i="1"/>
  <c r="I43" i="1"/>
  <c r="E43" i="1"/>
  <c r="AC42" i="1"/>
  <c r="Q39" i="1"/>
  <c r="M39" i="1"/>
  <c r="I39" i="1"/>
  <c r="E39" i="1"/>
  <c r="U37" i="1"/>
  <c r="Q37" i="1"/>
  <c r="AC33" i="1"/>
  <c r="Y33" i="1"/>
  <c r="Y32" i="1"/>
  <c r="M32" i="1"/>
  <c r="I32" i="1"/>
  <c r="E32" i="1"/>
  <c r="AC31" i="1"/>
  <c r="Y31" i="1"/>
  <c r="M31" i="1"/>
  <c r="E31" i="1"/>
  <c r="AC30" i="1"/>
  <c r="I30" i="1"/>
  <c r="U29" i="1"/>
  <c r="Q29" i="1"/>
  <c r="M29" i="1"/>
  <c r="I29" i="1"/>
  <c r="E29" i="1"/>
  <c r="U28" i="1"/>
  <c r="Q28" i="1"/>
  <c r="M28" i="1"/>
  <c r="I28" i="1"/>
  <c r="Y27" i="1"/>
  <c r="U27" i="1"/>
  <c r="M27" i="1"/>
  <c r="U26" i="1"/>
  <c r="Q26" i="1"/>
  <c r="M26" i="1"/>
  <c r="I26" i="1"/>
  <c r="E26" i="1"/>
  <c r="Q25" i="1"/>
  <c r="M25" i="1"/>
  <c r="I25" i="1"/>
  <c r="AC24" i="1"/>
  <c r="Y24" i="1"/>
  <c r="M24" i="1"/>
  <c r="I24" i="1"/>
  <c r="E24" i="1"/>
  <c r="AC23" i="1"/>
  <c r="Y23" i="1"/>
  <c r="U23" i="1"/>
  <c r="Q23" i="1"/>
  <c r="AC22" i="1"/>
  <c r="Y22" i="1"/>
  <c r="E22" i="1"/>
  <c r="AC21" i="1"/>
  <c r="Y21" i="1"/>
  <c r="Y20" i="1"/>
  <c r="U20" i="1"/>
  <c r="Q20" i="1"/>
  <c r="M20" i="1"/>
  <c r="U19" i="1"/>
  <c r="Q19" i="1"/>
  <c r="M19" i="1"/>
  <c r="U18" i="1"/>
  <c r="Q18" i="1"/>
  <c r="M18" i="1"/>
  <c r="Q17" i="1"/>
  <c r="M17" i="1"/>
  <c r="I17" i="1"/>
  <c r="E17" i="1"/>
  <c r="AC16" i="1"/>
  <c r="Y16" i="1"/>
  <c r="M16" i="1"/>
  <c r="I16" i="1"/>
  <c r="E16" i="1"/>
  <c r="AC15" i="1"/>
  <c r="U15" i="1"/>
  <c r="I15" i="1"/>
  <c r="E15" i="1"/>
  <c r="AC14" i="1"/>
  <c r="Q14" i="1"/>
  <c r="U13" i="1"/>
  <c r="M13" i="1"/>
  <c r="I13" i="1"/>
  <c r="M12" i="1"/>
  <c r="U11" i="1"/>
  <c r="M11" i="1"/>
  <c r="I11" i="1"/>
  <c r="AC10" i="1"/>
  <c r="Y10" i="1"/>
  <c r="M10" i="1"/>
  <c r="I10" i="1"/>
  <c r="E10" i="1"/>
  <c r="AC9" i="1"/>
  <c r="Y9" i="1"/>
  <c r="U9" i="1"/>
  <c r="E9" i="1"/>
  <c r="AC8" i="1"/>
  <c r="U8" i="1"/>
  <c r="Q8" i="1"/>
  <c r="AC7" i="1"/>
  <c r="Y7" i="1"/>
  <c r="U7" i="1"/>
  <c r="Q7" i="1"/>
  <c r="M7" i="1"/>
  <c r="BQ41" i="11" l="1"/>
  <c r="BQ42" i="11"/>
  <c r="BQ43" i="11"/>
  <c r="BQ44" i="11"/>
  <c r="BQ45" i="11"/>
  <c r="BQ46" i="11"/>
  <c r="P41" i="11"/>
  <c r="P45" i="11"/>
  <c r="N41" i="11"/>
  <c r="N45" i="11"/>
  <c r="N40" i="11"/>
  <c r="L44" i="11"/>
  <c r="L40" i="11"/>
  <c r="J43" i="11"/>
  <c r="J44" i="11"/>
  <c r="H43" i="11"/>
  <c r="F42" i="11"/>
  <c r="D42" i="11"/>
  <c r="P33" i="11"/>
  <c r="P35" i="11"/>
  <c r="P36" i="11"/>
  <c r="P37" i="11"/>
  <c r="N33" i="11"/>
  <c r="N35" i="11"/>
  <c r="N36" i="11"/>
  <c r="N37" i="11"/>
  <c r="L33" i="11"/>
  <c r="L35" i="11"/>
  <c r="L36" i="11"/>
  <c r="J33" i="11"/>
  <c r="J34" i="11"/>
  <c r="J35" i="11"/>
  <c r="H33" i="11"/>
  <c r="H34" i="11"/>
  <c r="H35" i="11"/>
  <c r="H39" i="11"/>
  <c r="F38" i="11"/>
  <c r="F39" i="11"/>
  <c r="F32" i="11"/>
  <c r="D38" i="11"/>
  <c r="D39" i="11"/>
  <c r="D32" i="11"/>
  <c r="B31" i="11"/>
  <c r="D6" i="11"/>
  <c r="D11" i="11"/>
  <c r="D12" i="11"/>
  <c r="D17" i="11"/>
  <c r="D18" i="11"/>
  <c r="D19" i="11"/>
  <c r="D21" i="11"/>
  <c r="D25" i="11"/>
  <c r="D26" i="11"/>
  <c r="D31" i="11"/>
  <c r="F6" i="11"/>
  <c r="F7" i="11"/>
  <c r="F12" i="11"/>
  <c r="F19" i="11"/>
  <c r="F20" i="11"/>
  <c r="F21" i="11"/>
  <c r="F25" i="11"/>
  <c r="F28" i="11"/>
  <c r="F31" i="11"/>
  <c r="H6" i="11"/>
  <c r="H7" i="11"/>
  <c r="H12" i="11"/>
  <c r="H13" i="11"/>
  <c r="H14" i="11"/>
  <c r="H20" i="11"/>
  <c r="H21" i="11"/>
  <c r="H31" i="11"/>
  <c r="J7" i="11"/>
  <c r="J8" i="11"/>
  <c r="J13" i="11"/>
  <c r="J14" i="11"/>
  <c r="J20" i="11"/>
  <c r="J22" i="11"/>
  <c r="J29" i="11"/>
  <c r="J30" i="11"/>
  <c r="J31" i="11"/>
  <c r="L8" i="11"/>
  <c r="L10" i="11"/>
  <c r="L14" i="11"/>
  <c r="L15" i="11"/>
  <c r="L22" i="11"/>
  <c r="L23" i="11"/>
  <c r="L24" i="11"/>
  <c r="L28" i="11"/>
  <c r="L29" i="11"/>
  <c r="L30" i="11"/>
  <c r="L31" i="11"/>
  <c r="N9" i="11"/>
  <c r="N10" i="11"/>
  <c r="N11" i="11"/>
  <c r="N15" i="11"/>
  <c r="N16" i="11"/>
  <c r="N17" i="11"/>
  <c r="N22" i="11"/>
  <c r="N23" i="11"/>
  <c r="N24" i="11"/>
  <c r="N26" i="11"/>
  <c r="N27" i="11"/>
  <c r="N28" i="11"/>
  <c r="N29" i="11"/>
  <c r="N31" i="11"/>
  <c r="P6" i="11"/>
  <c r="P9" i="11"/>
  <c r="P10" i="11"/>
  <c r="P11" i="11"/>
  <c r="P16" i="11"/>
  <c r="P17" i="11"/>
  <c r="P18" i="11"/>
  <c r="P22" i="11"/>
  <c r="P23" i="11"/>
  <c r="P24" i="11"/>
  <c r="P25" i="11"/>
  <c r="P26" i="11"/>
  <c r="P27" i="11"/>
  <c r="P29" i="11"/>
  <c r="P31" i="11"/>
  <c r="H37" i="11"/>
  <c r="L27" i="11"/>
  <c r="J18" i="11"/>
  <c r="N12" i="11"/>
  <c r="J10" i="11"/>
  <c r="D24" i="11"/>
  <c r="L6" i="11"/>
  <c r="H11" i="11"/>
  <c r="F17" i="11"/>
  <c r="L39" i="11" l="1"/>
  <c r="J12" i="11"/>
  <c r="H38" i="11"/>
  <c r="F26" i="11"/>
  <c r="L7" i="11"/>
  <c r="J11" i="11"/>
  <c r="F10" i="11"/>
  <c r="N14" i="11"/>
  <c r="H30" i="11"/>
  <c r="F37" i="11"/>
  <c r="D37" i="11"/>
  <c r="P14" i="11"/>
  <c r="N21" i="11"/>
  <c r="L12" i="11"/>
  <c r="H26" i="11"/>
  <c r="D14" i="11"/>
  <c r="P13" i="11"/>
  <c r="N39" i="11"/>
  <c r="J38" i="11"/>
  <c r="F9" i="11"/>
  <c r="D9" i="11"/>
  <c r="P21" i="11"/>
  <c r="L11" i="11"/>
  <c r="H10" i="11"/>
  <c r="D16" i="11"/>
  <c r="P15" i="11"/>
  <c r="N7" i="11"/>
  <c r="J19" i="11"/>
  <c r="H19" i="11"/>
  <c r="N25" i="11"/>
  <c r="P20" i="11"/>
  <c r="L9" i="11"/>
  <c r="J15" i="11"/>
  <c r="H15" i="11"/>
  <c r="P19" i="11"/>
  <c r="L17" i="11"/>
  <c r="J28" i="11"/>
  <c r="D7" i="11"/>
  <c r="P8" i="11"/>
  <c r="L21" i="11"/>
  <c r="J39" i="11"/>
  <c r="H29" i="11"/>
  <c r="F16" i="11"/>
  <c r="D22" i="11"/>
  <c r="H27" i="11" l="1"/>
  <c r="P40" i="11"/>
  <c r="L20" i="11"/>
  <c r="N20" i="11"/>
  <c r="L18" i="11"/>
  <c r="L16" i="11"/>
  <c r="J16" i="11"/>
  <c r="H16" i="11"/>
  <c r="F14" i="11"/>
  <c r="F29" i="11"/>
  <c r="D29" i="11"/>
  <c r="P28" i="11"/>
  <c r="P34" i="11" l="1"/>
  <c r="N34" i="11"/>
  <c r="L34" i="11"/>
  <c r="J36" i="11"/>
  <c r="H36" i="11"/>
  <c r="F35" i="11"/>
  <c r="P32" i="11" l="1"/>
  <c r="N32" i="11"/>
  <c r="L32" i="11"/>
  <c r="J32" i="11"/>
  <c r="H32" i="11"/>
  <c r="F33" i="11"/>
  <c r="P38" i="11" l="1"/>
  <c r="N38" i="11"/>
  <c r="D30" i="11"/>
  <c r="F30" i="11"/>
  <c r="J9" i="11"/>
  <c r="N19" i="11"/>
  <c r="N30" i="11" l="1"/>
  <c r="F43" i="11" l="1"/>
  <c r="D43" i="11"/>
  <c r="L45" i="11" l="1"/>
  <c r="J45" i="11"/>
  <c r="H45" i="11"/>
  <c r="F45" i="11"/>
  <c r="D45" i="11"/>
  <c r="P44" i="11"/>
  <c r="N44" i="11"/>
  <c r="H44" i="11"/>
  <c r="F44" i="11"/>
  <c r="D44" i="11"/>
  <c r="P43" i="11"/>
  <c r="N43" i="11"/>
  <c r="L43" i="11"/>
  <c r="P42" i="11"/>
  <c r="N42" i="11"/>
  <c r="L42" i="11"/>
  <c r="J42" i="11"/>
  <c r="H42" i="11"/>
  <c r="L41" i="11"/>
  <c r="J41" i="11"/>
  <c r="H41" i="11"/>
  <c r="F41" i="11"/>
  <c r="D41" i="11"/>
  <c r="J40" i="11"/>
  <c r="H40" i="11"/>
  <c r="F40" i="11"/>
  <c r="D40" i="11"/>
  <c r="H28" i="11"/>
  <c r="J6" i="11"/>
  <c r="L38" i="11" l="1"/>
  <c r="R9" i="7"/>
  <c r="Q9" i="7"/>
  <c r="R9" i="5"/>
  <c r="Q9" i="5"/>
  <c r="BQ6" i="11"/>
  <c r="BQ34" i="11" l="1"/>
  <c r="BQ35" i="11"/>
  <c r="BQ36" i="11"/>
  <c r="BQ37" i="11"/>
  <c r="BQ38" i="11"/>
  <c r="BQ39" i="11"/>
  <c r="BQ40" i="11"/>
  <c r="BQ33" i="11"/>
  <c r="BQ7" i="11"/>
  <c r="BQ8" i="11"/>
  <c r="BQ9" i="11"/>
  <c r="BQ10" i="11"/>
  <c r="BQ11" i="11"/>
  <c r="BQ12" i="11"/>
  <c r="BQ13" i="11"/>
  <c r="BQ14" i="11"/>
  <c r="BQ15" i="11"/>
  <c r="BQ16" i="11"/>
  <c r="BQ17" i="11"/>
  <c r="BQ18" i="11"/>
  <c r="BQ19" i="11"/>
  <c r="BQ20" i="11"/>
  <c r="BQ21" i="11"/>
  <c r="BQ22" i="11"/>
  <c r="BQ23" i="11"/>
  <c r="BQ24" i="11"/>
  <c r="BQ25" i="11"/>
  <c r="BQ26" i="11"/>
  <c r="BQ27" i="11"/>
  <c r="BQ28" i="11"/>
  <c r="BQ29" i="11"/>
  <c r="BQ30" i="11"/>
  <c r="BQ31" i="11"/>
  <c r="BQ32" i="11"/>
  <c r="BS3" i="11"/>
  <c r="BW3" i="11" s="1"/>
  <c r="CA3" i="11" s="1"/>
  <c r="CE3" i="11" s="1"/>
  <c r="CI3" i="11" s="1"/>
  <c r="CM3" i="11" s="1"/>
  <c r="CQ3" i="11" s="1"/>
  <c r="BR3" i="11" l="1"/>
  <c r="F24" i="11" l="1"/>
  <c r="J27" i="11" l="1"/>
  <c r="F27" i="11"/>
  <c r="D27" i="11"/>
  <c r="N8" i="11"/>
  <c r="D13" i="11"/>
  <c r="F11" i="11"/>
  <c r="F18" i="11"/>
  <c r="J21" i="11"/>
  <c r="L19" i="11"/>
  <c r="L25" i="11"/>
  <c r="L37" i="11"/>
  <c r="F36" i="11"/>
  <c r="D36" i="11"/>
  <c r="D33" i="11"/>
  <c r="H22" i="11"/>
  <c r="U44" i="11" l="1"/>
  <c r="U45" i="11"/>
  <c r="U43" i="11"/>
  <c r="D20" i="11" l="1"/>
  <c r="P30" i="11"/>
  <c r="B44" i="11"/>
  <c r="B45" i="11"/>
  <c r="B43" i="11"/>
  <c r="F30" i="7" l="1"/>
  <c r="F58" i="7"/>
  <c r="I76" i="7"/>
  <c r="F26" i="6"/>
  <c r="F52" i="6"/>
  <c r="I72" i="6"/>
  <c r="F22" i="9"/>
  <c r="I67" i="9"/>
  <c r="F20" i="9"/>
  <c r="F22" i="8"/>
  <c r="I75" i="8"/>
  <c r="F24" i="8"/>
  <c r="F22" i="5"/>
  <c r="I75" i="5"/>
  <c r="F20" i="5"/>
  <c r="I69" i="4"/>
  <c r="F18" i="4"/>
  <c r="F20" i="4"/>
  <c r="I74" i="2"/>
  <c r="F24" i="2"/>
  <c r="F22" i="2"/>
  <c r="R45" i="11" l="1"/>
  <c r="R43" i="11"/>
  <c r="R44" i="11"/>
  <c r="F50" i="9" l="1"/>
  <c r="F54" i="6"/>
  <c r="F50" i="8"/>
  <c r="F44" i="5"/>
  <c r="F34" i="4" l="1"/>
  <c r="F42" i="2"/>
  <c r="F26" i="4"/>
  <c r="F46" i="2"/>
  <c r="F38" i="7"/>
  <c r="I75" i="6"/>
  <c r="F34" i="7"/>
  <c r="F16" i="6"/>
  <c r="F12" i="9"/>
  <c r="I69" i="5"/>
  <c r="F42" i="9"/>
  <c r="F44" i="8"/>
  <c r="F38" i="5"/>
  <c r="F59" i="8"/>
  <c r="F51" i="5"/>
  <c r="I72" i="8"/>
  <c r="I71" i="5"/>
  <c r="I68" i="4"/>
  <c r="I75" i="2"/>
  <c r="F44" i="7"/>
  <c r="I71" i="8"/>
  <c r="I70" i="5"/>
  <c r="F50" i="6"/>
  <c r="I69" i="8" l="1"/>
  <c r="F58" i="5"/>
  <c r="F59" i="4"/>
  <c r="I66" i="9"/>
  <c r="I69" i="6"/>
  <c r="I82" i="7" l="1"/>
  <c r="I70" i="4" l="1"/>
  <c r="I75" i="7"/>
  <c r="I67" i="6"/>
  <c r="I71" i="9"/>
  <c r="I68" i="6"/>
  <c r="I64" i="9"/>
  <c r="I68" i="8"/>
  <c r="F57" i="8"/>
  <c r="I72" i="5"/>
  <c r="I68" i="5"/>
  <c r="I75" i="4"/>
  <c r="I74" i="4"/>
  <c r="I81" i="7"/>
  <c r="I80" i="7"/>
  <c r="I74" i="6"/>
  <c r="I74" i="7"/>
  <c r="I73" i="6"/>
  <c r="I70" i="9"/>
  <c r="I69" i="9"/>
  <c r="I73" i="4"/>
  <c r="U40" i="11" l="1"/>
  <c r="U41" i="11"/>
  <c r="U42" i="11"/>
  <c r="U33" i="11"/>
  <c r="U34" i="11"/>
  <c r="U35" i="11"/>
  <c r="U36" i="11"/>
  <c r="U37" i="11"/>
  <c r="U38" i="11"/>
  <c r="U39" i="11"/>
  <c r="U32" i="11"/>
  <c r="U6" i="11"/>
  <c r="U7" i="11"/>
  <c r="U8" i="11"/>
  <c r="U9" i="11"/>
  <c r="U10" i="11"/>
  <c r="U11" i="11"/>
  <c r="U12" i="11"/>
  <c r="U13" i="11"/>
  <c r="U14" i="11"/>
  <c r="U15" i="11"/>
  <c r="U16" i="11"/>
  <c r="U17" i="11"/>
  <c r="U18" i="11"/>
  <c r="U19" i="11"/>
  <c r="U20" i="11"/>
  <c r="U21" i="11"/>
  <c r="U22" i="11"/>
  <c r="U23" i="11"/>
  <c r="U24" i="11"/>
  <c r="U25" i="11"/>
  <c r="U26" i="11"/>
  <c r="U27" i="11"/>
  <c r="U28" i="11"/>
  <c r="U29" i="11"/>
  <c r="U30" i="11"/>
  <c r="U31" i="11"/>
  <c r="B40" i="11" l="1"/>
  <c r="B41" i="11"/>
  <c r="B42" i="11"/>
  <c r="B33" i="11"/>
  <c r="B34" i="11"/>
  <c r="B35" i="11"/>
  <c r="B36" i="11"/>
  <c r="B37" i="11"/>
  <c r="B38" i="11"/>
  <c r="B39" i="11"/>
  <c r="B32" i="11"/>
  <c r="B6" i="11"/>
  <c r="B7" i="11"/>
  <c r="B8" i="11"/>
  <c r="B9" i="11"/>
  <c r="B10" i="11"/>
  <c r="B11" i="11"/>
  <c r="B12" i="11"/>
  <c r="B13" i="11"/>
  <c r="B14" i="11"/>
  <c r="B15" i="11"/>
  <c r="B16" i="11"/>
  <c r="B17" i="11"/>
  <c r="B18" i="11"/>
  <c r="B19" i="11"/>
  <c r="B20" i="11"/>
  <c r="B21" i="11"/>
  <c r="B22" i="11"/>
  <c r="B23" i="11"/>
  <c r="B24" i="11"/>
  <c r="B25" i="11"/>
  <c r="B26" i="11"/>
  <c r="B27" i="11"/>
  <c r="B28" i="11"/>
  <c r="B29" i="11"/>
  <c r="B30" i="11"/>
  <c r="D5" i="11" l="1"/>
  <c r="I84" i="7"/>
  <c r="F14" i="7"/>
  <c r="F56" i="7"/>
  <c r="F36" i="7"/>
  <c r="F52" i="7"/>
  <c r="F67" i="7"/>
  <c r="F32" i="7"/>
  <c r="F18" i="7"/>
  <c r="I87" i="7"/>
  <c r="F40" i="7"/>
  <c r="I83" i="7"/>
  <c r="F16" i="7"/>
  <c r="F46" i="7"/>
  <c r="F28" i="7"/>
  <c r="F54" i="7"/>
  <c r="I86" i="7"/>
  <c r="F48" i="7"/>
  <c r="I85" i="7"/>
  <c r="F22" i="7"/>
  <c r="F50" i="7"/>
  <c r="F20" i="7"/>
  <c r="F26" i="7"/>
  <c r="F10" i="7"/>
  <c r="O29" i="11" s="1"/>
  <c r="F12" i="7"/>
  <c r="F24" i="7"/>
  <c r="I78" i="6"/>
  <c r="F14" i="6"/>
  <c r="F36" i="6"/>
  <c r="I79" i="6"/>
  <c r="F42" i="6"/>
  <c r="F28" i="6"/>
  <c r="I70" i="6"/>
  <c r="F30" i="6"/>
  <c r="F34" i="6"/>
  <c r="F38" i="6"/>
  <c r="I77" i="6"/>
  <c r="J46" i="6"/>
  <c r="F44" i="6"/>
  <c r="I76" i="6"/>
  <c r="F32" i="6"/>
  <c r="F18" i="6"/>
  <c r="F48" i="6"/>
  <c r="F46" i="6"/>
  <c r="F40" i="6"/>
  <c r="F10" i="6"/>
  <c r="M6" i="11" s="1"/>
  <c r="I71" i="6"/>
  <c r="F12" i="6"/>
  <c r="F22" i="6"/>
  <c r="I65" i="9"/>
  <c r="F48" i="9"/>
  <c r="I72" i="9"/>
  <c r="F56" i="9"/>
  <c r="I61" i="9"/>
  <c r="F34" i="9"/>
  <c r="F26" i="9"/>
  <c r="I73" i="9"/>
  <c r="F36" i="9"/>
  <c r="F38" i="9"/>
  <c r="F55" i="9"/>
  <c r="F28" i="9"/>
  <c r="J36" i="9"/>
  <c r="F30" i="9"/>
  <c r="F40" i="9"/>
  <c r="F16" i="9"/>
  <c r="F18" i="9"/>
  <c r="F14" i="9"/>
  <c r="I74" i="9"/>
  <c r="F24" i="9"/>
  <c r="F10" i="9"/>
  <c r="I75" i="9"/>
  <c r="F46" i="9"/>
  <c r="F48" i="8"/>
  <c r="F58" i="8"/>
  <c r="I76" i="8"/>
  <c r="F38" i="8"/>
  <c r="F14" i="8"/>
  <c r="I70" i="8"/>
  <c r="J36" i="8"/>
  <c r="I74" i="8"/>
  <c r="F40" i="8"/>
  <c r="I77" i="8"/>
  <c r="F32" i="8"/>
  <c r="F30" i="8"/>
  <c r="J38" i="8"/>
  <c r="F42" i="8"/>
  <c r="F26" i="8"/>
  <c r="F34" i="8"/>
  <c r="I67" i="8"/>
  <c r="F12" i="8"/>
  <c r="I10" i="11" s="1"/>
  <c r="F18" i="8"/>
  <c r="F28" i="8"/>
  <c r="F20" i="8"/>
  <c r="I73" i="8"/>
  <c r="F16" i="8"/>
  <c r="F46" i="8"/>
  <c r="F10" i="8"/>
  <c r="F36" i="8"/>
  <c r="F52" i="5"/>
  <c r="F46" i="5"/>
  <c r="I74" i="5"/>
  <c r="F24" i="5"/>
  <c r="F40" i="5"/>
  <c r="F14" i="5"/>
  <c r="I73" i="5"/>
  <c r="F36" i="5"/>
  <c r="F18" i="5"/>
  <c r="F30" i="5"/>
  <c r="F55" i="5"/>
  <c r="J30" i="5"/>
  <c r="F12" i="5"/>
  <c r="F34" i="5"/>
  <c r="F28" i="5"/>
  <c r="F32" i="5"/>
  <c r="F16" i="5"/>
  <c r="F57" i="5"/>
  <c r="F10" i="5"/>
  <c r="F56" i="5"/>
  <c r="F54" i="5"/>
  <c r="F42" i="5"/>
  <c r="F53" i="5"/>
  <c r="F26" i="5"/>
  <c r="I6" i="11" l="1"/>
  <c r="I15" i="11"/>
  <c r="I25" i="11"/>
  <c r="I35" i="11"/>
  <c r="I9" i="11"/>
  <c r="CJ33" i="11"/>
  <c r="CI37" i="11"/>
  <c r="CJ37" i="11"/>
  <c r="CI44" i="11"/>
  <c r="CJ44" i="11"/>
  <c r="CI45" i="11"/>
  <c r="CJ45" i="11"/>
  <c r="K44" i="11"/>
  <c r="CI33" i="11"/>
  <c r="K43" i="11"/>
  <c r="K32" i="11"/>
  <c r="CI6" i="11"/>
  <c r="K36" i="11"/>
  <c r="CJ6" i="11"/>
  <c r="CJ7" i="11"/>
  <c r="CI28" i="11"/>
  <c r="CI19" i="11"/>
  <c r="CJ8" i="11"/>
  <c r="CJ28" i="11"/>
  <c r="CJ19" i="11"/>
  <c r="CI8" i="11"/>
  <c r="CI7" i="11"/>
  <c r="M22" i="11"/>
  <c r="I12" i="11"/>
  <c r="I23" i="11"/>
  <c r="I27" i="11"/>
  <c r="CQ37" i="11"/>
  <c r="CR37" i="11"/>
  <c r="O36" i="11"/>
  <c r="CQ30" i="11"/>
  <c r="CR30" i="11"/>
  <c r="CS30" i="11" s="1"/>
  <c r="CR23" i="11"/>
  <c r="CS23" i="11" s="1"/>
  <c r="CQ13" i="11"/>
  <c r="CR13" i="11"/>
  <c r="CS13" i="11" s="1"/>
  <c r="CQ23" i="11"/>
  <c r="I19" i="11"/>
  <c r="O12" i="11"/>
  <c r="K6" i="11"/>
  <c r="K7" i="11"/>
  <c r="I18" i="11"/>
  <c r="I28" i="11"/>
  <c r="I17" i="11"/>
  <c r="K18" i="11"/>
  <c r="M32" i="11"/>
  <c r="M36" i="11"/>
  <c r="M38" i="11"/>
  <c r="CB44" i="11"/>
  <c r="CC44" i="11" s="1"/>
  <c r="CA45" i="11"/>
  <c r="CA33" i="11"/>
  <c r="CB33" i="11"/>
  <c r="CC33" i="11" s="1"/>
  <c r="CA38" i="11"/>
  <c r="CB38" i="11"/>
  <c r="CC38" i="11" s="1"/>
  <c r="CB45" i="11"/>
  <c r="CC45" i="11" s="1"/>
  <c r="CA44" i="11"/>
  <c r="CA16" i="11"/>
  <c r="CA24" i="11"/>
  <c r="CB18" i="11"/>
  <c r="CC18" i="11" s="1"/>
  <c r="CB16" i="11"/>
  <c r="CC16" i="11" s="1"/>
  <c r="CB24" i="11"/>
  <c r="CC24" i="11" s="1"/>
  <c r="CB19" i="11"/>
  <c r="CC19" i="11" s="1"/>
  <c r="CA11" i="11"/>
  <c r="CA29" i="11"/>
  <c r="CA31" i="11"/>
  <c r="CB23" i="11"/>
  <c r="CC23" i="11" s="1"/>
  <c r="CA23" i="11"/>
  <c r="CB28" i="11"/>
  <c r="CC28" i="11" s="1"/>
  <c r="CB31" i="11"/>
  <c r="CC31" i="11" s="1"/>
  <c r="CA15" i="11"/>
  <c r="CA28" i="11"/>
  <c r="CB15" i="11"/>
  <c r="CC15" i="11" s="1"/>
  <c r="CA19" i="11"/>
  <c r="CA18" i="11"/>
  <c r="CB29" i="11"/>
  <c r="CC29" i="11" s="1"/>
  <c r="CB11" i="11"/>
  <c r="CC11" i="11" s="1"/>
  <c r="O22" i="11"/>
  <c r="CF33" i="11"/>
  <c r="CG33" i="11" s="1"/>
  <c r="CF40" i="11"/>
  <c r="CG40" i="11" s="1"/>
  <c r="CE40" i="11"/>
  <c r="I39" i="11"/>
  <c r="CE44" i="11"/>
  <c r="CF6" i="11"/>
  <c r="CG6" i="11" s="1"/>
  <c r="CE45" i="11"/>
  <c r="I44" i="11"/>
  <c r="CF44" i="11"/>
  <c r="CG44" i="11" s="1"/>
  <c r="CE6" i="11"/>
  <c r="CF45" i="11"/>
  <c r="CG45" i="11" s="1"/>
  <c r="CE33" i="11"/>
  <c r="I34" i="11"/>
  <c r="I43" i="11"/>
  <c r="I32" i="11"/>
  <c r="CE18" i="11"/>
  <c r="CE7" i="11"/>
  <c r="CF29" i="11"/>
  <c r="CE28" i="11"/>
  <c r="CF27" i="11"/>
  <c r="CG27" i="11" s="1"/>
  <c r="CE11" i="11"/>
  <c r="CE16" i="11"/>
  <c r="CE24" i="11"/>
  <c r="CF11" i="11"/>
  <c r="CG11" i="11" s="1"/>
  <c r="CE29" i="11"/>
  <c r="CF18" i="11"/>
  <c r="CG18" i="11" s="1"/>
  <c r="CF24" i="11"/>
  <c r="CG24" i="11" s="1"/>
  <c r="CF28" i="11"/>
  <c r="CG28" i="11" s="1"/>
  <c r="CE12" i="11"/>
  <c r="CF19" i="11"/>
  <c r="CG19" i="11" s="1"/>
  <c r="CE27" i="11"/>
  <c r="CE22" i="11"/>
  <c r="CE13" i="11"/>
  <c r="CE19" i="11"/>
  <c r="CF7" i="11"/>
  <c r="CG7" i="11" s="1"/>
  <c r="CF22" i="11"/>
  <c r="CG22" i="11" s="1"/>
  <c r="CF13" i="11"/>
  <c r="CG13" i="11" s="1"/>
  <c r="CF12" i="11"/>
  <c r="CG12" i="11" s="1"/>
  <c r="CF16" i="11"/>
  <c r="CG16" i="11" s="1"/>
  <c r="I21" i="11"/>
  <c r="I26" i="11"/>
  <c r="K13" i="11"/>
  <c r="M29" i="11"/>
  <c r="K27" i="11"/>
  <c r="I11" i="11"/>
  <c r="O6" i="11"/>
  <c r="O21" i="11"/>
  <c r="O37" i="11"/>
  <c r="O7" i="11"/>
  <c r="O38" i="11"/>
  <c r="O19" i="11"/>
  <c r="O8" i="11"/>
  <c r="O28" i="11"/>
  <c r="O42" i="11"/>
  <c r="O32" i="11"/>
  <c r="O44" i="11"/>
  <c r="O31" i="11"/>
  <c r="O14" i="11"/>
  <c r="O20" i="11"/>
  <c r="O33" i="11"/>
  <c r="O13" i="11"/>
  <c r="I20" i="11"/>
  <c r="I14" i="11"/>
  <c r="I24" i="11"/>
  <c r="I36" i="11"/>
  <c r="I22" i="11"/>
  <c r="I33" i="11"/>
  <c r="I40" i="11"/>
  <c r="I30" i="11"/>
  <c r="I42" i="11"/>
  <c r="I41" i="11"/>
  <c r="I38" i="11"/>
  <c r="I29" i="11"/>
  <c r="I31" i="11"/>
  <c r="I13" i="11"/>
  <c r="I7" i="11"/>
  <c r="I45" i="11"/>
  <c r="I8" i="11"/>
  <c r="I37" i="11"/>
  <c r="I16" i="11"/>
  <c r="O30" i="11"/>
  <c r="O15" i="11"/>
  <c r="O23" i="11"/>
  <c r="O39" i="11"/>
  <c r="O16" i="11"/>
  <c r="O24" i="11"/>
  <c r="O40" i="11"/>
  <c r="O9" i="11"/>
  <c r="O17" i="11"/>
  <c r="O25" i="11"/>
  <c r="O41" i="11"/>
  <c r="O10" i="11"/>
  <c r="O18" i="11"/>
  <c r="O26" i="11"/>
  <c r="O34" i="11"/>
  <c r="O11" i="11"/>
  <c r="O27" i="11"/>
  <c r="O43" i="11"/>
  <c r="O45" i="11"/>
  <c r="O35" i="11"/>
  <c r="CB8" i="11"/>
  <c r="CC8" i="11" s="1"/>
  <c r="CB12" i="11"/>
  <c r="CC12" i="11" s="1"/>
  <c r="CB17" i="11"/>
  <c r="CC17" i="11" s="1"/>
  <c r="CB21" i="11"/>
  <c r="CC21" i="11" s="1"/>
  <c r="CB25" i="11"/>
  <c r="CC25" i="11" s="1"/>
  <c r="CB37" i="11"/>
  <c r="CC37" i="11" s="1"/>
  <c r="CB41" i="11"/>
  <c r="CC41" i="11" s="1"/>
  <c r="CA40" i="11"/>
  <c r="CA9" i="11"/>
  <c r="CA13" i="11"/>
  <c r="CA22" i="11"/>
  <c r="CA26" i="11"/>
  <c r="CA30" i="11"/>
  <c r="CA34" i="11"/>
  <c r="CA42" i="11"/>
  <c r="CA46" i="11"/>
  <c r="CA36" i="11"/>
  <c r="CB7" i="11"/>
  <c r="CC7" i="11" s="1"/>
  <c r="CB32" i="11"/>
  <c r="CC32" i="11" s="1"/>
  <c r="CB9" i="11"/>
  <c r="CC9" i="11" s="1"/>
  <c r="CB13" i="11"/>
  <c r="CC13" i="11" s="1"/>
  <c r="CB22" i="11"/>
  <c r="CC22" i="11" s="1"/>
  <c r="CB26" i="11"/>
  <c r="CC26" i="11" s="1"/>
  <c r="CB30" i="11"/>
  <c r="CC30" i="11" s="1"/>
  <c r="CB34" i="11"/>
  <c r="CC34" i="11" s="1"/>
  <c r="CB42" i="11"/>
  <c r="CC42" i="11" s="1"/>
  <c r="CB46" i="11"/>
  <c r="CC46" i="11" s="1"/>
  <c r="CA32" i="11"/>
  <c r="CA27" i="11"/>
  <c r="CA35" i="11"/>
  <c r="CA39" i="11"/>
  <c r="CA43" i="11"/>
  <c r="CA20" i="11"/>
  <c r="CB20" i="11"/>
  <c r="CC20" i="11" s="1"/>
  <c r="CB27" i="11"/>
  <c r="CC27" i="11" s="1"/>
  <c r="CB35" i="11"/>
  <c r="CC35" i="11" s="1"/>
  <c r="CB39" i="11"/>
  <c r="CC39" i="11" s="1"/>
  <c r="CB43" i="11"/>
  <c r="CC43" i="11" s="1"/>
  <c r="CA7" i="11"/>
  <c r="CB40" i="11"/>
  <c r="CC40" i="11" s="1"/>
  <c r="CA8" i="11"/>
  <c r="CA12" i="11"/>
  <c r="CA17" i="11"/>
  <c r="CA21" i="11"/>
  <c r="CA25" i="11"/>
  <c r="CA37" i="11"/>
  <c r="CA41" i="11"/>
  <c r="CB36" i="11"/>
  <c r="CC36" i="11" s="1"/>
  <c r="CA10" i="11"/>
  <c r="CB10" i="11"/>
  <c r="CC10" i="11" s="1"/>
  <c r="CA14" i="11"/>
  <c r="CB14" i="11"/>
  <c r="CC14" i="11" s="1"/>
  <c r="CF20" i="11"/>
  <c r="CG20" i="11" s="1"/>
  <c r="CF32" i="11"/>
  <c r="CG32" i="11" s="1"/>
  <c r="CF36" i="11"/>
  <c r="CG36" i="11" s="1"/>
  <c r="CF31" i="11"/>
  <c r="CG31" i="11" s="1"/>
  <c r="CE8" i="11"/>
  <c r="CE17" i="11"/>
  <c r="CE21" i="11"/>
  <c r="CE25" i="11"/>
  <c r="CE37" i="11"/>
  <c r="CE41" i="11"/>
  <c r="CF23" i="11"/>
  <c r="CG23" i="11" s="1"/>
  <c r="CF8" i="11"/>
  <c r="CG8" i="11" s="1"/>
  <c r="CF17" i="11"/>
  <c r="CG17" i="11" s="1"/>
  <c r="CF21" i="11"/>
  <c r="CG21" i="11" s="1"/>
  <c r="CF25" i="11"/>
  <c r="CG25" i="11" s="1"/>
  <c r="CF37" i="11"/>
  <c r="CG37" i="11" s="1"/>
  <c r="CF41" i="11"/>
  <c r="CG41" i="11" s="1"/>
  <c r="CE15" i="11"/>
  <c r="CE31" i="11"/>
  <c r="CE43" i="11"/>
  <c r="CF39" i="11"/>
  <c r="CG39" i="11" s="1"/>
  <c r="CE9" i="11"/>
  <c r="CE26" i="11"/>
  <c r="CE30" i="11"/>
  <c r="CE34" i="11"/>
  <c r="CE38" i="11"/>
  <c r="CE42" i="11"/>
  <c r="CE46" i="11"/>
  <c r="CE23" i="11"/>
  <c r="CE39" i="11"/>
  <c r="CF35" i="11"/>
  <c r="CG35" i="11" s="1"/>
  <c r="CF9" i="11"/>
  <c r="CG9" i="11" s="1"/>
  <c r="CF26" i="11"/>
  <c r="CG26" i="11" s="1"/>
  <c r="CF30" i="11"/>
  <c r="CG30" i="11" s="1"/>
  <c r="CF34" i="11"/>
  <c r="CG34" i="11" s="1"/>
  <c r="CF38" i="11"/>
  <c r="CG38" i="11" s="1"/>
  <c r="CF42" i="11"/>
  <c r="CG42" i="11" s="1"/>
  <c r="CF46" i="11"/>
  <c r="CG46" i="11" s="1"/>
  <c r="CE35" i="11"/>
  <c r="CF15" i="11"/>
  <c r="CG15" i="11" s="1"/>
  <c r="CF43" i="11"/>
  <c r="CG43" i="11" s="1"/>
  <c r="CE20" i="11"/>
  <c r="CE32" i="11"/>
  <c r="CE36" i="11"/>
  <c r="CF10" i="11"/>
  <c r="CG10" i="11" s="1"/>
  <c r="CE10" i="11"/>
  <c r="CE14" i="11"/>
  <c r="CF14" i="11"/>
  <c r="CG14" i="11" s="1"/>
  <c r="CI14" i="11"/>
  <c r="CJ14" i="11"/>
  <c r="CR8" i="11"/>
  <c r="CS8" i="11" s="1"/>
  <c r="CR12" i="11"/>
  <c r="CS12" i="11" s="1"/>
  <c r="CR16" i="11"/>
  <c r="CS16" i="11" s="1"/>
  <c r="CR20" i="11"/>
  <c r="CS20" i="11" s="1"/>
  <c r="CR24" i="11"/>
  <c r="CS24" i="11" s="1"/>
  <c r="CR28" i="11"/>
  <c r="CS28" i="11" s="1"/>
  <c r="CR32" i="11"/>
  <c r="CS32" i="11" s="1"/>
  <c r="CR36" i="11"/>
  <c r="CS36" i="11" s="1"/>
  <c r="CR40" i="11"/>
  <c r="CR44" i="11"/>
  <c r="CS44" i="11" s="1"/>
  <c r="CQ28" i="11"/>
  <c r="CQ36" i="11"/>
  <c r="CQ9" i="11"/>
  <c r="CQ17" i="11"/>
  <c r="CQ21" i="11"/>
  <c r="CQ25" i="11"/>
  <c r="CQ29" i="11"/>
  <c r="CQ33" i="11"/>
  <c r="CQ41" i="11"/>
  <c r="CQ45" i="11"/>
  <c r="CQ24" i="11"/>
  <c r="CR9" i="11"/>
  <c r="CS9" i="11" s="1"/>
  <c r="CR17" i="11"/>
  <c r="CS17" i="11" s="1"/>
  <c r="CR21" i="11"/>
  <c r="CS21" i="11" s="1"/>
  <c r="CR25" i="11"/>
  <c r="CS25" i="11" s="1"/>
  <c r="CR29" i="11"/>
  <c r="CS29" i="11" s="1"/>
  <c r="CR33" i="11"/>
  <c r="CS33" i="11" s="1"/>
  <c r="CR41" i="11"/>
  <c r="CS41" i="11" s="1"/>
  <c r="CR45" i="11"/>
  <c r="CS45" i="11" s="1"/>
  <c r="CQ16" i="11"/>
  <c r="CQ44" i="11"/>
  <c r="CQ10" i="11"/>
  <c r="CQ18" i="11"/>
  <c r="CQ22" i="11"/>
  <c r="CQ26" i="11"/>
  <c r="CQ34" i="11"/>
  <c r="CQ38" i="11"/>
  <c r="CQ42" i="11"/>
  <c r="CQ46" i="11"/>
  <c r="CQ12" i="11"/>
  <c r="CR10" i="11"/>
  <c r="CS10" i="11" s="1"/>
  <c r="CR18" i="11"/>
  <c r="CS18" i="11" s="1"/>
  <c r="CR22" i="11"/>
  <c r="CS22" i="11" s="1"/>
  <c r="CR26" i="11"/>
  <c r="CS26" i="11" s="1"/>
  <c r="CR34" i="11"/>
  <c r="CS34" i="11" s="1"/>
  <c r="CR38" i="11"/>
  <c r="CS38" i="11" s="1"/>
  <c r="CR42" i="11"/>
  <c r="CS42" i="11" s="1"/>
  <c r="CR46" i="11"/>
  <c r="CS46" i="11" s="1"/>
  <c r="CQ20" i="11"/>
  <c r="CQ40" i="11"/>
  <c r="CQ7" i="11"/>
  <c r="CQ11" i="11"/>
  <c r="CQ15" i="11"/>
  <c r="CQ19" i="11"/>
  <c r="CQ27" i="11"/>
  <c r="CQ31" i="11"/>
  <c r="CQ35" i="11"/>
  <c r="CQ39" i="11"/>
  <c r="CQ43" i="11"/>
  <c r="CQ8" i="11"/>
  <c r="CR7" i="11"/>
  <c r="CS7" i="11" s="1"/>
  <c r="CR11" i="11"/>
  <c r="CS11" i="11" s="1"/>
  <c r="CR15" i="11"/>
  <c r="CS15" i="11" s="1"/>
  <c r="CR19" i="11"/>
  <c r="CS19" i="11" s="1"/>
  <c r="CR27" i="11"/>
  <c r="CS27" i="11" s="1"/>
  <c r="CR31" i="11"/>
  <c r="CS31" i="11" s="1"/>
  <c r="CR35" i="11"/>
  <c r="CS35" i="11" s="1"/>
  <c r="CR39" i="11"/>
  <c r="CS39" i="11" s="1"/>
  <c r="CR43" i="11"/>
  <c r="CS43" i="11" s="1"/>
  <c r="CQ32" i="11"/>
  <c r="CQ14" i="11"/>
  <c r="CR14" i="11"/>
  <c r="CS14" i="11" s="1"/>
  <c r="CM7" i="11"/>
  <c r="CN23" i="11"/>
  <c r="CN39" i="11"/>
  <c r="CM6" i="11"/>
  <c r="CN7" i="11"/>
  <c r="CN30" i="11"/>
  <c r="CM33" i="11"/>
  <c r="CM37" i="11"/>
  <c r="CN33" i="11"/>
  <c r="CO33" i="11" s="1"/>
  <c r="CN37" i="11"/>
  <c r="CM30" i="11"/>
  <c r="CM23" i="11"/>
  <c r="CM39" i="11"/>
  <c r="CN6" i="11"/>
  <c r="CO6" i="11" s="1"/>
  <c r="CB6" i="11"/>
  <c r="CC6" i="11" s="1"/>
  <c r="CA6" i="11"/>
  <c r="CQ6" i="11"/>
  <c r="CR6" i="11"/>
  <c r="CS6" i="11" s="1"/>
  <c r="CS40" i="11"/>
  <c r="CG29" i="11"/>
  <c r="CS37" i="11"/>
  <c r="BF43" i="11"/>
  <c r="BJ43" i="11" s="1"/>
  <c r="BK43" i="11" s="1"/>
  <c r="BF44" i="11"/>
  <c r="BJ44" i="11" s="1"/>
  <c r="BK44" i="11" s="1"/>
  <c r="BF45" i="11"/>
  <c r="BJ45" i="11" s="1"/>
  <c r="BK45" i="11" s="1"/>
  <c r="AN43" i="11"/>
  <c r="AR43" i="11" s="1"/>
  <c r="AS43" i="11" s="1"/>
  <c r="AN45" i="11"/>
  <c r="AR45" i="11" s="1"/>
  <c r="AS45" i="11" s="1"/>
  <c r="AN44" i="11"/>
  <c r="AR44" i="11" s="1"/>
  <c r="AS44" i="11" s="1"/>
  <c r="AH43" i="11"/>
  <c r="AL43" i="11" s="1"/>
  <c r="AM43" i="11" s="1"/>
  <c r="AH44" i="11"/>
  <c r="AL44" i="11" s="1"/>
  <c r="AM44" i="11" s="1"/>
  <c r="AH45" i="11"/>
  <c r="AL45" i="11" s="1"/>
  <c r="AM45" i="11" s="1"/>
  <c r="G44" i="11"/>
  <c r="G45" i="11"/>
  <c r="AH14" i="11"/>
  <c r="AL14" i="11" s="1"/>
  <c r="AM14" i="11" s="1"/>
  <c r="AH30" i="11"/>
  <c r="AL30" i="11" s="1"/>
  <c r="AM30" i="11" s="1"/>
  <c r="AH17" i="11"/>
  <c r="AL17" i="11" s="1"/>
  <c r="AM17" i="11" s="1"/>
  <c r="AH38" i="11"/>
  <c r="AL38" i="11" s="1"/>
  <c r="AM38" i="11" s="1"/>
  <c r="AH40" i="11"/>
  <c r="AL40" i="11" s="1"/>
  <c r="AM40" i="11" s="1"/>
  <c r="AH35" i="11"/>
  <c r="AL35" i="11" s="1"/>
  <c r="AM35" i="11" s="1"/>
  <c r="AH27" i="11"/>
  <c r="AL27" i="11" s="1"/>
  <c r="AM27" i="11" s="1"/>
  <c r="AH11" i="11"/>
  <c r="AL11" i="11" s="1"/>
  <c r="AM11" i="11" s="1"/>
  <c r="AH26" i="11"/>
  <c r="AL26" i="11" s="1"/>
  <c r="AM26" i="11" s="1"/>
  <c r="AH10" i="11"/>
  <c r="AL10" i="11" s="1"/>
  <c r="AM10" i="11" s="1"/>
  <c r="AH23" i="11"/>
  <c r="AL23" i="11" s="1"/>
  <c r="AM23" i="11" s="1"/>
  <c r="AH7" i="11"/>
  <c r="AL7" i="11" s="1"/>
  <c r="AM7" i="11" s="1"/>
  <c r="AH24" i="11"/>
  <c r="AL24" i="11" s="1"/>
  <c r="AM24" i="11" s="1"/>
  <c r="AH32" i="11"/>
  <c r="AL32" i="11" s="1"/>
  <c r="AM32" i="11" s="1"/>
  <c r="AH16" i="11"/>
  <c r="AL16" i="11" s="1"/>
  <c r="AM16" i="11" s="1"/>
  <c r="AH37" i="11"/>
  <c r="AL37" i="11" s="1"/>
  <c r="AM37" i="11" s="1"/>
  <c r="AH20" i="11"/>
  <c r="AL20" i="11" s="1"/>
  <c r="AM20" i="11" s="1"/>
  <c r="AH21" i="11"/>
  <c r="AL21" i="11" s="1"/>
  <c r="AM21" i="11" s="1"/>
  <c r="AH42" i="11"/>
  <c r="AL42" i="11" s="1"/>
  <c r="AM42" i="11" s="1"/>
  <c r="AH12" i="11"/>
  <c r="AL12" i="11" s="1"/>
  <c r="AM12" i="11" s="1"/>
  <c r="AH33" i="11"/>
  <c r="AL33" i="11" s="1"/>
  <c r="AM33" i="11" s="1"/>
  <c r="AH31" i="11"/>
  <c r="AL31" i="11" s="1"/>
  <c r="AM31" i="11" s="1"/>
  <c r="AH6" i="11"/>
  <c r="AL6" i="11" s="1"/>
  <c r="AM6" i="11" s="1"/>
  <c r="AH22" i="11"/>
  <c r="AL22" i="11" s="1"/>
  <c r="AM22" i="11" s="1"/>
  <c r="AH25" i="11"/>
  <c r="AL25" i="11" s="1"/>
  <c r="AM25" i="11" s="1"/>
  <c r="AH9" i="11"/>
  <c r="AL9" i="11" s="1"/>
  <c r="AM9" i="11" s="1"/>
  <c r="AH34" i="11"/>
  <c r="AL34" i="11" s="1"/>
  <c r="AM34" i="11" s="1"/>
  <c r="AH18" i="11"/>
  <c r="AL18" i="11" s="1"/>
  <c r="AM18" i="11" s="1"/>
  <c r="AH19" i="11"/>
  <c r="AL19" i="11" s="1"/>
  <c r="AM19" i="11" s="1"/>
  <c r="AH28" i="11"/>
  <c r="AL28" i="11" s="1"/>
  <c r="AM28" i="11" s="1"/>
  <c r="AH39" i="11"/>
  <c r="AL39" i="11" s="1"/>
  <c r="AM39" i="11" s="1"/>
  <c r="AH41" i="11"/>
  <c r="AL41" i="11" s="1"/>
  <c r="AM41" i="11" s="1"/>
  <c r="AH8" i="11"/>
  <c r="AL8" i="11" s="1"/>
  <c r="AM8" i="11" s="1"/>
  <c r="AH15" i="11"/>
  <c r="AL15" i="11" s="1"/>
  <c r="AM15" i="11" s="1"/>
  <c r="AH36" i="11"/>
  <c r="AL36" i="11" s="1"/>
  <c r="AM36" i="11" s="1"/>
  <c r="AH29" i="11"/>
  <c r="AL29" i="11" s="1"/>
  <c r="AM29" i="11" s="1"/>
  <c r="AH13" i="11"/>
  <c r="AL13" i="11" s="1"/>
  <c r="AM13" i="11" s="1"/>
  <c r="AN35" i="11"/>
  <c r="AR35" i="11" s="1"/>
  <c r="AS35" i="11" s="1"/>
  <c r="AN27" i="11"/>
  <c r="AR27" i="11" s="1"/>
  <c r="AS27" i="11" s="1"/>
  <c r="AN11" i="11"/>
  <c r="AR11" i="11" s="1"/>
  <c r="AS11" i="11" s="1"/>
  <c r="AN26" i="11"/>
  <c r="AR26" i="11" s="1"/>
  <c r="AS26" i="11" s="1"/>
  <c r="AN10" i="11"/>
  <c r="AR10" i="11" s="1"/>
  <c r="AS10" i="11" s="1"/>
  <c r="AN7" i="11"/>
  <c r="AR7" i="11" s="1"/>
  <c r="AS7" i="11" s="1"/>
  <c r="AN32" i="11"/>
  <c r="AR32" i="11" s="1"/>
  <c r="AS32" i="11" s="1"/>
  <c r="AN17" i="11"/>
  <c r="AR17" i="11" s="1"/>
  <c r="AS17" i="11" s="1"/>
  <c r="AN16" i="11"/>
  <c r="AR16" i="11" s="1"/>
  <c r="AS16" i="11" s="1"/>
  <c r="AN20" i="11"/>
  <c r="AR20" i="11" s="1"/>
  <c r="AS20" i="11" s="1"/>
  <c r="AN28" i="11"/>
  <c r="AR28" i="11" s="1"/>
  <c r="AS28" i="11" s="1"/>
  <c r="AN25" i="11"/>
  <c r="AR25" i="11" s="1"/>
  <c r="AS25" i="11" s="1"/>
  <c r="AN21" i="11"/>
  <c r="AR21" i="11" s="1"/>
  <c r="AS21" i="11" s="1"/>
  <c r="AN42" i="11"/>
  <c r="AR42" i="11" s="1"/>
  <c r="AS42" i="11" s="1"/>
  <c r="AN12" i="11"/>
  <c r="AR12" i="11" s="1"/>
  <c r="AS12" i="11" s="1"/>
  <c r="AN41" i="11"/>
  <c r="AR41" i="11" s="1"/>
  <c r="AS41" i="11" s="1"/>
  <c r="AN36" i="11"/>
  <c r="AR36" i="11" s="1"/>
  <c r="AS36" i="11" s="1"/>
  <c r="AN14" i="11"/>
  <c r="AR14" i="11" s="1"/>
  <c r="AS14" i="11" s="1"/>
  <c r="AN30" i="11"/>
  <c r="AR30" i="11" s="1"/>
  <c r="AS30" i="11" s="1"/>
  <c r="AN38" i="11"/>
  <c r="AR38" i="11" s="1"/>
  <c r="AS38" i="11" s="1"/>
  <c r="AN37" i="11"/>
  <c r="AR37" i="11" s="1"/>
  <c r="AS37" i="11" s="1"/>
  <c r="AN9" i="11"/>
  <c r="AR9" i="11" s="1"/>
  <c r="AS9" i="11" s="1"/>
  <c r="AN34" i="11"/>
  <c r="AR34" i="11" s="1"/>
  <c r="AS34" i="11" s="1"/>
  <c r="AN33" i="11"/>
  <c r="AR33" i="11" s="1"/>
  <c r="AS33" i="11" s="1"/>
  <c r="AN19" i="11"/>
  <c r="AR19" i="11" s="1"/>
  <c r="AS19" i="11" s="1"/>
  <c r="AN18" i="11"/>
  <c r="AR18" i="11" s="1"/>
  <c r="AS18" i="11" s="1"/>
  <c r="AN39" i="11"/>
  <c r="AR39" i="11" s="1"/>
  <c r="AS39" i="11" s="1"/>
  <c r="AN24" i="11"/>
  <c r="AR24" i="11" s="1"/>
  <c r="AS24" i="11" s="1"/>
  <c r="AN8" i="11"/>
  <c r="AR8" i="11" s="1"/>
  <c r="AS8" i="11" s="1"/>
  <c r="AN40" i="11"/>
  <c r="AR40" i="11" s="1"/>
  <c r="AS40" i="11" s="1"/>
  <c r="AN31" i="11"/>
  <c r="AR31" i="11" s="1"/>
  <c r="AS31" i="11" s="1"/>
  <c r="AN15" i="11"/>
  <c r="AR15" i="11" s="1"/>
  <c r="AS15" i="11" s="1"/>
  <c r="AN29" i="11"/>
  <c r="AR29" i="11" s="1"/>
  <c r="AS29" i="11" s="1"/>
  <c r="AN13" i="11"/>
  <c r="AR13" i="11" s="1"/>
  <c r="AS13" i="11" s="1"/>
  <c r="AN6" i="11"/>
  <c r="AR6" i="11" s="1"/>
  <c r="AS6" i="11" s="1"/>
  <c r="AN22" i="11"/>
  <c r="AR22" i="11" s="1"/>
  <c r="AS22" i="11" s="1"/>
  <c r="G34" i="11"/>
  <c r="G35" i="11"/>
  <c r="G33" i="11"/>
  <c r="AZ35" i="11"/>
  <c r="BD35" i="11" s="1"/>
  <c r="BE35" i="11" s="1"/>
  <c r="BF38" i="11"/>
  <c r="BJ38" i="11" s="1"/>
  <c r="BK38" i="11" s="1"/>
  <c r="BF37" i="11"/>
  <c r="BJ37" i="11" s="1"/>
  <c r="BK37" i="11" s="1"/>
  <c r="BF42" i="11"/>
  <c r="BJ42" i="11" s="1"/>
  <c r="BK42" i="11" s="1"/>
  <c r="BF36" i="11"/>
  <c r="BJ36" i="11" s="1"/>
  <c r="BK36" i="11" s="1"/>
  <c r="BF41" i="11"/>
  <c r="BJ41" i="11" s="1"/>
  <c r="BK41" i="11" s="1"/>
  <c r="BF40" i="11"/>
  <c r="BJ40" i="11" s="1"/>
  <c r="BK40" i="11" s="1"/>
  <c r="BF35" i="11"/>
  <c r="BJ35" i="11" s="1"/>
  <c r="BK35" i="11" s="1"/>
  <c r="BF39" i="11"/>
  <c r="BJ39" i="11" s="1"/>
  <c r="BK39" i="11" s="1"/>
  <c r="I71" i="4"/>
  <c r="I66" i="4"/>
  <c r="F46" i="4"/>
  <c r="F36" i="4"/>
  <c r="J22" i="4"/>
  <c r="F28" i="4"/>
  <c r="F60" i="4"/>
  <c r="I76" i="4"/>
  <c r="F53" i="4"/>
  <c r="F24" i="4"/>
  <c r="F16" i="4"/>
  <c r="F56" i="4"/>
  <c r="F42" i="4"/>
  <c r="F22" i="4"/>
  <c r="F10" i="4"/>
  <c r="CH31" i="11" l="1"/>
  <c r="CH10" i="11"/>
  <c r="CH24" i="11"/>
  <c r="CH17" i="11"/>
  <c r="CH18" i="11"/>
  <c r="CT33" i="11"/>
  <c r="CH20" i="11"/>
  <c r="CH7" i="11"/>
  <c r="CH23" i="11"/>
  <c r="CH6" i="11"/>
  <c r="CH33" i="11"/>
  <c r="CH30" i="11"/>
  <c r="CH28" i="11"/>
  <c r="CH12" i="11"/>
  <c r="CH9" i="11"/>
  <c r="CH26" i="11"/>
  <c r="CH11" i="11"/>
  <c r="CH38" i="11"/>
  <c r="CT6" i="11"/>
  <c r="CH32" i="11"/>
  <c r="CH19" i="11"/>
  <c r="CH44" i="11"/>
  <c r="CH29" i="11"/>
  <c r="CH14" i="11"/>
  <c r="CH41" i="11"/>
  <c r="CH27" i="11"/>
  <c r="CH25" i="11"/>
  <c r="CH35" i="11"/>
  <c r="CH22" i="11"/>
  <c r="CH40" i="11"/>
  <c r="CH37" i="11"/>
  <c r="CH8" i="11"/>
  <c r="CH42" i="11"/>
  <c r="CH46" i="11"/>
  <c r="CH36" i="11"/>
  <c r="CH39" i="11"/>
  <c r="CH13" i="11"/>
  <c r="CH16" i="11"/>
  <c r="CH15" i="11"/>
  <c r="CH45" i="11"/>
  <c r="CH34" i="11"/>
  <c r="CH43" i="11"/>
  <c r="CH21" i="11"/>
  <c r="AQ40" i="11"/>
  <c r="AO40" i="11"/>
  <c r="AK30" i="11"/>
  <c r="AI30" i="11"/>
  <c r="BI39" i="11"/>
  <c r="BG39" i="11"/>
  <c r="BG42" i="11"/>
  <c r="BI42" i="11"/>
  <c r="AQ31" i="11"/>
  <c r="AO31" i="11"/>
  <c r="AQ33" i="11"/>
  <c r="AO33" i="11"/>
  <c r="AQ36" i="11"/>
  <c r="AO36" i="11"/>
  <c r="AO16" i="11"/>
  <c r="AQ16" i="11"/>
  <c r="AQ11" i="11"/>
  <c r="AO11" i="11"/>
  <c r="AK41" i="11"/>
  <c r="AI41" i="11"/>
  <c r="AI25" i="11"/>
  <c r="AK25" i="11"/>
  <c r="AK20" i="11"/>
  <c r="AI20" i="11"/>
  <c r="AK26" i="11"/>
  <c r="AI26" i="11"/>
  <c r="AI17" i="11"/>
  <c r="AK17" i="11"/>
  <c r="BI44" i="11"/>
  <c r="BG44" i="11"/>
  <c r="AK39" i="11"/>
  <c r="AI39" i="11"/>
  <c r="BC35" i="11"/>
  <c r="BA35" i="11"/>
  <c r="AQ8" i="11"/>
  <c r="AO8" i="11"/>
  <c r="AQ9" i="11"/>
  <c r="AO9" i="11"/>
  <c r="AQ12" i="11"/>
  <c r="AO12" i="11"/>
  <c r="AO32" i="11"/>
  <c r="AQ32" i="11"/>
  <c r="AQ35" i="11"/>
  <c r="AO35" i="11"/>
  <c r="AK28" i="11"/>
  <c r="AI28" i="11"/>
  <c r="AK6" i="11"/>
  <c r="AI6" i="11"/>
  <c r="AK16" i="11"/>
  <c r="AI16" i="11"/>
  <c r="AI11" i="11"/>
  <c r="AK11" i="11"/>
  <c r="AK14" i="11"/>
  <c r="AI14" i="11"/>
  <c r="AK44" i="11"/>
  <c r="AI44" i="11"/>
  <c r="AQ41" i="11"/>
  <c r="AO41" i="11"/>
  <c r="AK37" i="11"/>
  <c r="AI37" i="11"/>
  <c r="BI43" i="11"/>
  <c r="BG43" i="11"/>
  <c r="BI38" i="11"/>
  <c r="BG38" i="11"/>
  <c r="AO22" i="11"/>
  <c r="AQ22" i="11"/>
  <c r="AQ24" i="11"/>
  <c r="AO24" i="11"/>
  <c r="AQ42" i="11"/>
  <c r="AO42" i="11"/>
  <c r="AQ7" i="11"/>
  <c r="AO7" i="11"/>
  <c r="AK13" i="11"/>
  <c r="AI13" i="11"/>
  <c r="AK31" i="11"/>
  <c r="AI31" i="11"/>
  <c r="AK32" i="11"/>
  <c r="AI32" i="11"/>
  <c r="AI27" i="11"/>
  <c r="AK27" i="11"/>
  <c r="AK43" i="11"/>
  <c r="AI43" i="11"/>
  <c r="BI37" i="11"/>
  <c r="BG37" i="11"/>
  <c r="AK22" i="11"/>
  <c r="AI22" i="11"/>
  <c r="BG40" i="11"/>
  <c r="BI40" i="11"/>
  <c r="AQ6" i="11"/>
  <c r="AO6" i="11"/>
  <c r="AQ39" i="11"/>
  <c r="AO39" i="11"/>
  <c r="AO37" i="11"/>
  <c r="AQ37" i="11"/>
  <c r="AO21" i="11"/>
  <c r="AQ21" i="11"/>
  <c r="AK29" i="11"/>
  <c r="AI29" i="11"/>
  <c r="AK19" i="11"/>
  <c r="AI19" i="11"/>
  <c r="AI33" i="11"/>
  <c r="AK33" i="11"/>
  <c r="AK24" i="11"/>
  <c r="AI24" i="11"/>
  <c r="AI35" i="11"/>
  <c r="AK35" i="11"/>
  <c r="AQ44" i="11"/>
  <c r="AO44" i="11"/>
  <c r="AQ17" i="11"/>
  <c r="AO17" i="11"/>
  <c r="BG41" i="11"/>
  <c r="BI41" i="11"/>
  <c r="AO13" i="11"/>
  <c r="AQ13" i="11"/>
  <c r="AQ18" i="11"/>
  <c r="AO18" i="11"/>
  <c r="AQ38" i="11"/>
  <c r="AO38" i="11"/>
  <c r="AQ25" i="11"/>
  <c r="AO25" i="11"/>
  <c r="AQ10" i="11"/>
  <c r="AO10" i="11"/>
  <c r="AI36" i="11"/>
  <c r="AK36" i="11"/>
  <c r="AK18" i="11"/>
  <c r="AI18" i="11"/>
  <c r="AI12" i="11"/>
  <c r="AK12" i="11"/>
  <c r="AK7" i="11"/>
  <c r="AI7" i="11"/>
  <c r="AI40" i="11"/>
  <c r="AK40" i="11"/>
  <c r="AO45" i="11"/>
  <c r="AQ45" i="11"/>
  <c r="AQ27" i="11"/>
  <c r="AO27" i="11"/>
  <c r="AK45" i="11"/>
  <c r="AI45" i="11"/>
  <c r="BG36" i="11"/>
  <c r="BI36" i="11"/>
  <c r="AO29" i="11"/>
  <c r="AQ29" i="11"/>
  <c r="AO30" i="11"/>
  <c r="AQ30" i="11"/>
  <c r="AQ28" i="11"/>
  <c r="AO28" i="11"/>
  <c r="AQ26" i="11"/>
  <c r="AO26" i="11"/>
  <c r="AK15" i="11"/>
  <c r="AI15" i="11"/>
  <c r="AI34" i="11"/>
  <c r="AK34" i="11"/>
  <c r="AK42" i="11"/>
  <c r="AI42" i="11"/>
  <c r="AK23" i="11"/>
  <c r="AI23" i="11"/>
  <c r="AO43" i="11"/>
  <c r="AQ43" i="11"/>
  <c r="AQ34" i="11"/>
  <c r="AO34" i="11"/>
  <c r="BG35" i="11"/>
  <c r="BI35" i="11"/>
  <c r="AQ15" i="11"/>
  <c r="AO15" i="11"/>
  <c r="AQ19" i="11"/>
  <c r="AO19" i="11"/>
  <c r="AQ14" i="11"/>
  <c r="AO14" i="11"/>
  <c r="AQ20" i="11"/>
  <c r="AO20" i="11"/>
  <c r="AK8" i="11"/>
  <c r="AI8" i="11"/>
  <c r="AI9" i="11"/>
  <c r="AK9" i="11"/>
  <c r="AK21" i="11"/>
  <c r="AI21" i="11"/>
  <c r="AI10" i="11"/>
  <c r="AK10" i="11"/>
  <c r="AK38" i="11"/>
  <c r="AI38" i="11"/>
  <c r="BI45" i="11"/>
  <c r="BG45" i="11"/>
  <c r="BH44" i="11"/>
  <c r="AJ44" i="11"/>
  <c r="AJ45" i="11"/>
  <c r="BH43" i="11"/>
  <c r="AJ43" i="11"/>
  <c r="AP44" i="11"/>
  <c r="AP45" i="11"/>
  <c r="AP43" i="11"/>
  <c r="BH45" i="11"/>
  <c r="AP13" i="11"/>
  <c r="AJ29" i="11"/>
  <c r="AJ19" i="11"/>
  <c r="AJ33" i="11"/>
  <c r="AJ24" i="11"/>
  <c r="AJ35" i="11"/>
  <c r="BH42" i="11"/>
  <c r="AP29" i="11"/>
  <c r="AP30" i="11"/>
  <c r="AP28" i="11"/>
  <c r="AP10" i="11"/>
  <c r="AJ36" i="11"/>
  <c r="AJ18" i="11"/>
  <c r="AJ12" i="11"/>
  <c r="AJ7" i="11"/>
  <c r="AJ40" i="11"/>
  <c r="BH35" i="11"/>
  <c r="AP15" i="11"/>
  <c r="AP19" i="11"/>
  <c r="AP14" i="11"/>
  <c r="AP20" i="11"/>
  <c r="AP26" i="11"/>
  <c r="AJ15" i="11"/>
  <c r="AJ34" i="11"/>
  <c r="AJ42" i="11"/>
  <c r="AJ23" i="11"/>
  <c r="AP18" i="11"/>
  <c r="BH37" i="11"/>
  <c r="BH40" i="11"/>
  <c r="AP31" i="11"/>
  <c r="AP33" i="11"/>
  <c r="AP36" i="11"/>
  <c r="AP16" i="11"/>
  <c r="AJ8" i="11"/>
  <c r="AJ9" i="11"/>
  <c r="AJ21" i="11"/>
  <c r="AJ10" i="11"/>
  <c r="AP40" i="11"/>
  <c r="AP34" i="11"/>
  <c r="AP41" i="11"/>
  <c r="AP11" i="11"/>
  <c r="AJ41" i="11"/>
  <c r="AJ25" i="11"/>
  <c r="AJ20" i="11"/>
  <c r="AJ26" i="11"/>
  <c r="AJ38" i="11"/>
  <c r="AP38" i="11"/>
  <c r="AP8" i="11"/>
  <c r="AP9" i="11"/>
  <c r="AP12" i="11"/>
  <c r="AP17" i="11"/>
  <c r="AP27" i="11"/>
  <c r="AJ39" i="11"/>
  <c r="AJ22" i="11"/>
  <c r="AJ37" i="11"/>
  <c r="AJ17" i="11"/>
  <c r="AP25" i="11"/>
  <c r="BH38" i="11"/>
  <c r="BH41" i="11"/>
  <c r="AP22" i="11"/>
  <c r="AP24" i="11"/>
  <c r="AP42" i="11"/>
  <c r="AP32" i="11"/>
  <c r="AP35" i="11"/>
  <c r="AJ28" i="11"/>
  <c r="AJ6" i="11"/>
  <c r="AJ16" i="11"/>
  <c r="AJ11" i="11"/>
  <c r="AJ30" i="11"/>
  <c r="BH39" i="11"/>
  <c r="BH36" i="11"/>
  <c r="BB35" i="11"/>
  <c r="AP6" i="11"/>
  <c r="AP39" i="11"/>
  <c r="AP37" i="11"/>
  <c r="AP21" i="11"/>
  <c r="AP7" i="11"/>
  <c r="AJ13" i="11"/>
  <c r="AJ31" i="11"/>
  <c r="AJ32" i="11"/>
  <c r="AJ27" i="11"/>
  <c r="AJ14" i="11"/>
  <c r="F44" i="4"/>
  <c r="F14" i="4"/>
  <c r="F30" i="4"/>
  <c r="I72" i="4"/>
  <c r="F58" i="4"/>
  <c r="F40" i="4"/>
  <c r="F52" i="4"/>
  <c r="F57" i="4"/>
  <c r="F54" i="4"/>
  <c r="F38" i="4"/>
  <c r="I76" i="2" l="1"/>
  <c r="I73" i="2"/>
  <c r="F54" i="2"/>
  <c r="J40" i="2"/>
  <c r="F60" i="2"/>
  <c r="F40" i="2"/>
  <c r="F14" i="2"/>
  <c r="I78" i="2"/>
  <c r="F20" i="2"/>
  <c r="F38" i="2"/>
  <c r="F10" i="2"/>
  <c r="F30" i="2"/>
  <c r="F50" i="2"/>
  <c r="I77" i="2"/>
  <c r="F36" i="2"/>
  <c r="F52" i="2"/>
  <c r="F16" i="2"/>
  <c r="F48" i="2"/>
  <c r="I79" i="2"/>
  <c r="F34" i="2"/>
  <c r="F26" i="2"/>
  <c r="F32" i="2"/>
  <c r="F18" i="2"/>
  <c r="F44" i="2"/>
  <c r="F28" i="2"/>
  <c r="F12" i="2"/>
  <c r="I72" i="2"/>
  <c r="I71" i="2"/>
  <c r="I70" i="2"/>
  <c r="I69" i="2"/>
  <c r="I68" i="2"/>
  <c r="I67" i="2"/>
  <c r="I66" i="2"/>
  <c r="I65" i="2"/>
  <c r="C43" i="11" l="1"/>
  <c r="C37" i="11"/>
  <c r="C45" i="11"/>
  <c r="C27" i="11"/>
  <c r="C23" i="11"/>
  <c r="C14" i="11"/>
  <c r="C30" i="11"/>
  <c r="C22" i="11"/>
  <c r="C8" i="11"/>
  <c r="C38" i="11"/>
  <c r="C33" i="11"/>
  <c r="C9" i="11"/>
  <c r="C39" i="11"/>
  <c r="C10" i="11"/>
  <c r="C28" i="11"/>
  <c r="C15" i="11"/>
  <c r="C29" i="11"/>
  <c r="C34" i="11"/>
  <c r="C20" i="11"/>
  <c r="C7" i="11"/>
  <c r="C13" i="11"/>
  <c r="C6" i="11"/>
  <c r="C12" i="11"/>
  <c r="C31" i="11"/>
  <c r="C40" i="11"/>
  <c r="C11" i="11"/>
  <c r="C24" i="11"/>
  <c r="C32" i="11"/>
  <c r="C41" i="11"/>
  <c r="C19" i="11"/>
  <c r="C17" i="11"/>
  <c r="C25" i="11"/>
  <c r="C42" i="11"/>
  <c r="C18" i="11"/>
  <c r="C26" i="11"/>
  <c r="C36" i="11"/>
  <c r="C21" i="11"/>
  <c r="C44" i="11"/>
  <c r="C16" i="11"/>
  <c r="C35" i="11"/>
  <c r="BS15" i="11"/>
  <c r="BS31" i="11"/>
  <c r="BV31" i="11" s="1"/>
  <c r="BT44" i="11"/>
  <c r="BU44" i="11" s="1"/>
  <c r="BT15" i="11"/>
  <c r="BU15" i="11" s="1"/>
  <c r="BT31" i="11"/>
  <c r="BU31" i="11" s="1"/>
  <c r="BT24" i="11"/>
  <c r="BU24" i="11" s="1"/>
  <c r="BS23" i="11"/>
  <c r="BV23" i="11" s="1"/>
  <c r="BS38" i="11"/>
  <c r="BV38" i="11" s="1"/>
  <c r="BT23" i="11"/>
  <c r="BT38" i="11"/>
  <c r="BU38" i="11" s="1"/>
  <c r="BS24" i="11"/>
  <c r="BV24" i="11" s="1"/>
  <c r="BS44" i="11"/>
  <c r="BV44" i="11" s="1"/>
  <c r="BS28" i="11"/>
  <c r="BV28" i="11" s="1"/>
  <c r="BT28" i="11"/>
  <c r="BU28" i="11" s="1"/>
  <c r="BT46" i="11"/>
  <c r="BU46" i="11" s="1"/>
  <c r="BS46" i="11"/>
  <c r="BV46" i="11" s="1"/>
  <c r="BT8" i="11"/>
  <c r="BT12" i="11"/>
  <c r="BU12" i="11" s="1"/>
  <c r="BT16" i="11"/>
  <c r="BU16" i="11" s="1"/>
  <c r="BT20" i="11"/>
  <c r="BU20" i="11" s="1"/>
  <c r="BT32" i="11"/>
  <c r="BU32" i="11" s="1"/>
  <c r="BT36" i="11"/>
  <c r="BU36" i="11" s="1"/>
  <c r="BT40" i="11"/>
  <c r="BU40" i="11" s="1"/>
  <c r="BS9" i="11"/>
  <c r="BV9" i="11" s="1"/>
  <c r="BS13" i="11"/>
  <c r="BV13" i="11" s="1"/>
  <c r="BS17" i="11"/>
  <c r="BV17" i="11" s="1"/>
  <c r="BS21" i="11"/>
  <c r="BS25" i="11"/>
  <c r="BV25" i="11" s="1"/>
  <c r="BS29" i="11"/>
  <c r="BV29" i="11" s="1"/>
  <c r="BS33" i="11"/>
  <c r="BV33" i="11" s="1"/>
  <c r="BS37" i="11"/>
  <c r="BV37" i="11" s="1"/>
  <c r="BS41" i="11"/>
  <c r="BV41" i="11" s="1"/>
  <c r="BS45" i="11"/>
  <c r="BV45" i="11" s="1"/>
  <c r="BT6" i="11"/>
  <c r="BU6" i="11" s="1"/>
  <c r="BS20" i="11"/>
  <c r="BV20" i="11" s="1"/>
  <c r="BT9" i="11"/>
  <c r="BU9" i="11" s="1"/>
  <c r="BT13" i="11"/>
  <c r="BU13" i="11" s="1"/>
  <c r="BT17" i="11"/>
  <c r="BU17" i="11" s="1"/>
  <c r="BT21" i="11"/>
  <c r="BU21" i="11" s="1"/>
  <c r="BT25" i="11"/>
  <c r="BU25" i="11" s="1"/>
  <c r="BT29" i="11"/>
  <c r="BU29" i="11" s="1"/>
  <c r="BT33" i="11"/>
  <c r="BU33" i="11" s="1"/>
  <c r="BT37" i="11"/>
  <c r="BU37" i="11" s="1"/>
  <c r="BT41" i="11"/>
  <c r="BU41" i="11" s="1"/>
  <c r="BT45" i="11"/>
  <c r="BU45" i="11" s="1"/>
  <c r="BS6" i="11"/>
  <c r="BS12" i="11"/>
  <c r="BV12" i="11" s="1"/>
  <c r="BS40" i="11"/>
  <c r="BV40" i="11" s="1"/>
  <c r="BS10" i="11"/>
  <c r="BV10" i="11" s="1"/>
  <c r="BS18" i="11"/>
  <c r="BV18" i="11" s="1"/>
  <c r="BS22" i="11"/>
  <c r="BV22" i="11" s="1"/>
  <c r="BS26" i="11"/>
  <c r="BV26" i="11" s="1"/>
  <c r="BS30" i="11"/>
  <c r="BV30" i="11" s="1"/>
  <c r="BS34" i="11"/>
  <c r="BV34" i="11" s="1"/>
  <c r="BS42" i="11"/>
  <c r="BV42" i="11" s="1"/>
  <c r="BS32" i="11"/>
  <c r="BV32" i="11" s="1"/>
  <c r="BT10" i="11"/>
  <c r="BU10" i="11" s="1"/>
  <c r="BT18" i="11"/>
  <c r="BU18" i="11" s="1"/>
  <c r="BT22" i="11"/>
  <c r="BU22" i="11" s="1"/>
  <c r="BT26" i="11"/>
  <c r="BU26" i="11" s="1"/>
  <c r="BT30" i="11"/>
  <c r="BU30" i="11" s="1"/>
  <c r="BT34" i="11"/>
  <c r="BU34" i="11" s="1"/>
  <c r="BT42" i="11"/>
  <c r="BU42" i="11" s="1"/>
  <c r="BS7" i="11"/>
  <c r="BV7" i="11" s="1"/>
  <c r="BS11" i="11"/>
  <c r="BV11" i="11" s="1"/>
  <c r="BS19" i="11"/>
  <c r="BV19" i="11" s="1"/>
  <c r="BS27" i="11"/>
  <c r="BV27" i="11" s="1"/>
  <c r="BS35" i="11"/>
  <c r="BV35" i="11" s="1"/>
  <c r="BS39" i="11"/>
  <c r="BV39" i="11" s="1"/>
  <c r="BS43" i="11"/>
  <c r="BV43" i="11" s="1"/>
  <c r="BS16" i="11"/>
  <c r="BV16" i="11" s="1"/>
  <c r="BT7" i="11"/>
  <c r="BU7" i="11" s="1"/>
  <c r="BT11" i="11"/>
  <c r="BU11" i="11" s="1"/>
  <c r="BT19" i="11"/>
  <c r="BU19" i="11" s="1"/>
  <c r="BT27" i="11"/>
  <c r="BU27" i="11" s="1"/>
  <c r="BT35" i="11"/>
  <c r="BU35" i="11" s="1"/>
  <c r="BT39" i="11"/>
  <c r="BU39" i="11" s="1"/>
  <c r="BT43" i="11"/>
  <c r="BU43" i="11" s="1"/>
  <c r="BS8" i="11"/>
  <c r="BV8" i="11" s="1"/>
  <c r="BS36" i="11"/>
  <c r="BV36" i="11" s="1"/>
  <c r="BS14" i="11"/>
  <c r="BV14" i="11" s="1"/>
  <c r="BT14" i="11"/>
  <c r="BU14" i="11" s="1"/>
  <c r="BV21" i="11"/>
  <c r="BV15" i="11"/>
  <c r="BU23" i="11"/>
  <c r="BU8" i="11"/>
  <c r="V44" i="11"/>
  <c r="Z44" i="11" s="1"/>
  <c r="AA44" i="11" s="1"/>
  <c r="V43" i="11"/>
  <c r="Z43" i="11" s="1"/>
  <c r="AA43" i="11" s="1"/>
  <c r="V45" i="11"/>
  <c r="Z45" i="11" s="1"/>
  <c r="AA45" i="11" s="1"/>
  <c r="V24" i="11"/>
  <c r="Z24" i="11" s="1"/>
  <c r="AA24" i="11" s="1"/>
  <c r="V35" i="11"/>
  <c r="Z35" i="11" s="1"/>
  <c r="AA35" i="11" s="1"/>
  <c r="V13" i="11"/>
  <c r="Z13" i="11" s="1"/>
  <c r="AA13" i="11" s="1"/>
  <c r="V27" i="11"/>
  <c r="Z27" i="11" s="1"/>
  <c r="AA27" i="11" s="1"/>
  <c r="V38" i="11"/>
  <c r="Z38" i="11" s="1"/>
  <c r="AA38" i="11" s="1"/>
  <c r="V16" i="11"/>
  <c r="Z16" i="11" s="1"/>
  <c r="AA16" i="11" s="1"/>
  <c r="V32" i="11"/>
  <c r="Z32" i="11" s="1"/>
  <c r="AA32" i="11" s="1"/>
  <c r="V19" i="11"/>
  <c r="Z19" i="11" s="1"/>
  <c r="AA19" i="11" s="1"/>
  <c r="V41" i="11"/>
  <c r="Z41" i="11" s="1"/>
  <c r="AA41" i="11" s="1"/>
  <c r="V8" i="11"/>
  <c r="Z8" i="11" s="1"/>
  <c r="AA8" i="11" s="1"/>
  <c r="V22" i="11"/>
  <c r="Z22" i="11" s="1"/>
  <c r="AA22" i="11" s="1"/>
  <c r="V33" i="11"/>
  <c r="Z33" i="11" s="1"/>
  <c r="AA33" i="11" s="1"/>
  <c r="V11" i="11"/>
  <c r="Z11" i="11" s="1"/>
  <c r="AA11" i="11" s="1"/>
  <c r="V25" i="11"/>
  <c r="Z25" i="11" s="1"/>
  <c r="AA25" i="11" s="1"/>
  <c r="V36" i="11"/>
  <c r="Z36" i="11" s="1"/>
  <c r="AA36" i="11" s="1"/>
  <c r="V14" i="11"/>
  <c r="Z14" i="11" s="1"/>
  <c r="AA14" i="11" s="1"/>
  <c r="V28" i="11"/>
  <c r="Z28" i="11" s="1"/>
  <c r="AA28" i="11" s="1"/>
  <c r="V39" i="11"/>
  <c r="Z39" i="11" s="1"/>
  <c r="AA39" i="11" s="1"/>
  <c r="V17" i="11"/>
  <c r="Z17" i="11" s="1"/>
  <c r="AA17" i="11" s="1"/>
  <c r="V31" i="11"/>
  <c r="Z31" i="11" s="1"/>
  <c r="AA31" i="11" s="1"/>
  <c r="V6" i="11"/>
  <c r="Z6" i="11" s="1"/>
  <c r="AA6" i="11" s="1"/>
  <c r="V20" i="11"/>
  <c r="Z20" i="11" s="1"/>
  <c r="AA20" i="11" s="1"/>
  <c r="V42" i="11"/>
  <c r="Z42" i="11" s="1"/>
  <c r="AA42" i="11" s="1"/>
  <c r="V9" i="11"/>
  <c r="Z9" i="11" s="1"/>
  <c r="AA9" i="11" s="1"/>
  <c r="V23" i="11"/>
  <c r="Z23" i="11" s="1"/>
  <c r="AA23" i="11" s="1"/>
  <c r="V34" i="11"/>
  <c r="Z34" i="11" s="1"/>
  <c r="AA34" i="11" s="1"/>
  <c r="V12" i="11"/>
  <c r="Z12" i="11" s="1"/>
  <c r="AA12" i="11" s="1"/>
  <c r="V26" i="11"/>
  <c r="Z26" i="11" s="1"/>
  <c r="AA26" i="11" s="1"/>
  <c r="V37" i="11"/>
  <c r="Z37" i="11" s="1"/>
  <c r="AA37" i="11" s="1"/>
  <c r="V15" i="11"/>
  <c r="Z15" i="11" s="1"/>
  <c r="AA15" i="11" s="1"/>
  <c r="V29" i="11"/>
  <c r="Z29" i="11" s="1"/>
  <c r="AA29" i="11" s="1"/>
  <c r="V18" i="11"/>
  <c r="Z18" i="11" s="1"/>
  <c r="AA18" i="11" s="1"/>
  <c r="V40" i="11"/>
  <c r="Z40" i="11" s="1"/>
  <c r="AA40" i="11" s="1"/>
  <c r="V7" i="11"/>
  <c r="Z7" i="11" s="1"/>
  <c r="AA7" i="11" s="1"/>
  <c r="V21" i="11"/>
  <c r="Z21" i="11" s="1"/>
  <c r="AA21" i="11" s="1"/>
  <c r="V10" i="11"/>
  <c r="Z10" i="11" s="1"/>
  <c r="AA10" i="11" s="1"/>
  <c r="G40" i="11"/>
  <c r="G36" i="11"/>
  <c r="G43" i="11"/>
  <c r="I64" i="4"/>
  <c r="I65" i="4"/>
  <c r="F32" i="4"/>
  <c r="E30" i="11" l="1"/>
  <c r="BX31" i="11"/>
  <c r="BY31" i="11" s="1"/>
  <c r="CD31" i="11" s="1"/>
  <c r="BW31" i="11"/>
  <c r="BZ31" i="11" s="1"/>
  <c r="Y32" i="11"/>
  <c r="W32" i="11"/>
  <c r="Y10" i="11"/>
  <c r="W10" i="11"/>
  <c r="W37" i="11"/>
  <c r="Y37" i="11"/>
  <c r="Y6" i="11"/>
  <c r="W6" i="11"/>
  <c r="Y11" i="11"/>
  <c r="W11" i="11"/>
  <c r="Y16" i="11"/>
  <c r="W16" i="11"/>
  <c r="W43" i="11"/>
  <c r="Y43" i="11"/>
  <c r="Y42" i="11"/>
  <c r="W42" i="11"/>
  <c r="Y20" i="11"/>
  <c r="W20" i="11"/>
  <c r="W21" i="11"/>
  <c r="Y21" i="11"/>
  <c r="Y33" i="11"/>
  <c r="W33" i="11"/>
  <c r="Y44" i="11"/>
  <c r="W44" i="11"/>
  <c r="Y7" i="11"/>
  <c r="W7" i="11"/>
  <c r="Y12" i="11"/>
  <c r="W12" i="11"/>
  <c r="Y17" i="11"/>
  <c r="W17" i="11"/>
  <c r="Y22" i="11"/>
  <c r="W22" i="11"/>
  <c r="W27" i="11"/>
  <c r="Y27" i="11"/>
  <c r="Y38" i="11"/>
  <c r="W38" i="11"/>
  <c r="Y40" i="11"/>
  <c r="W40" i="11"/>
  <c r="Y34" i="11"/>
  <c r="W34" i="11"/>
  <c r="Y39" i="11"/>
  <c r="W39" i="11"/>
  <c r="Y8" i="11"/>
  <c r="W8" i="11"/>
  <c r="W13" i="11"/>
  <c r="Y13" i="11"/>
  <c r="W29" i="11"/>
  <c r="Y29" i="11"/>
  <c r="Y36" i="11"/>
  <c r="W36" i="11"/>
  <c r="Y15" i="11"/>
  <c r="W15" i="11"/>
  <c r="Y31" i="11"/>
  <c r="W31" i="11"/>
  <c r="Y18" i="11"/>
  <c r="W18" i="11"/>
  <c r="Y23" i="11"/>
  <c r="W23" i="11"/>
  <c r="W28" i="11"/>
  <c r="Y28" i="11"/>
  <c r="Y41" i="11"/>
  <c r="W41" i="11"/>
  <c r="W35" i="11"/>
  <c r="Y35" i="11"/>
  <c r="Y45" i="11"/>
  <c r="W45" i="11"/>
  <c r="Y25" i="11"/>
  <c r="W25" i="11"/>
  <c r="Y26" i="11"/>
  <c r="W26" i="11"/>
  <c r="Y9" i="11"/>
  <c r="W9" i="11"/>
  <c r="Y14" i="11"/>
  <c r="W14" i="11"/>
  <c r="Y19" i="11"/>
  <c r="W19" i="11"/>
  <c r="Y24" i="11"/>
  <c r="W24" i="11"/>
  <c r="X44" i="11"/>
  <c r="X43" i="11"/>
  <c r="X45" i="11"/>
  <c r="G38" i="11"/>
  <c r="G39" i="11"/>
  <c r="G41" i="11"/>
  <c r="G37" i="11"/>
  <c r="G42" i="11"/>
  <c r="X31" i="11"/>
  <c r="X13" i="11"/>
  <c r="X22" i="11"/>
  <c r="X28" i="11"/>
  <c r="X10" i="11"/>
  <c r="X29" i="11"/>
  <c r="X37" i="11"/>
  <c r="X33" i="11"/>
  <c r="X17" i="11"/>
  <c r="X18" i="11"/>
  <c r="X8" i="11"/>
  <c r="X26" i="11"/>
  <c r="X42" i="11"/>
  <c r="X36" i="11"/>
  <c r="X41" i="11"/>
  <c r="X34" i="11"/>
  <c r="X25" i="11"/>
  <c r="X11" i="11"/>
  <c r="X38" i="11"/>
  <c r="X21" i="11"/>
  <c r="X39" i="11"/>
  <c r="X6" i="11"/>
  <c r="X7" i="11"/>
  <c r="X27" i="11"/>
  <c r="X20" i="11"/>
  <c r="X9" i="11"/>
  <c r="X23" i="11"/>
  <c r="X24" i="11"/>
  <c r="X32" i="11"/>
  <c r="X12" i="11"/>
  <c r="X19" i="11"/>
  <c r="X16" i="11"/>
  <c r="X35" i="11"/>
  <c r="X14" i="11"/>
  <c r="X15" i="11"/>
  <c r="X40" i="11"/>
  <c r="F13" i="11"/>
  <c r="L26" i="11" l="1"/>
  <c r="J26" i="11"/>
  <c r="P7" i="11"/>
  <c r="J17" i="11"/>
  <c r="H8" i="11"/>
  <c r="F22" i="11"/>
  <c r="F8" i="11"/>
  <c r="D8" i="11"/>
  <c r="R40" i="11" l="1"/>
  <c r="R42" i="11"/>
  <c r="F34" i="11"/>
  <c r="D34" i="11"/>
  <c r="H18" i="11"/>
  <c r="R27" i="11" l="1"/>
  <c r="R30" i="11"/>
  <c r="J25" i="11"/>
  <c r="H25" i="11"/>
  <c r="J24" i="11"/>
  <c r="H24" i="11"/>
  <c r="D10" i="11"/>
  <c r="F15" i="11"/>
  <c r="D15" i="11"/>
  <c r="J23" i="11"/>
  <c r="H23" i="11"/>
  <c r="F23" i="11"/>
  <c r="D23" i="11"/>
  <c r="J5" i="11"/>
  <c r="P39" i="11"/>
  <c r="N18" i="11"/>
  <c r="P12" i="11"/>
  <c r="J37" i="11"/>
  <c r="N6" i="11"/>
  <c r="H17" i="11"/>
  <c r="N13" i="11"/>
  <c r="L13" i="11"/>
  <c r="H9" i="11"/>
  <c r="N5" i="11"/>
  <c r="D28" i="11"/>
  <c r="P5" i="11" l="1"/>
  <c r="L5" i="11"/>
  <c r="R31" i="11"/>
  <c r="R41" i="11"/>
  <c r="R14" i="11"/>
  <c r="R21" i="11"/>
  <c r="R26" i="11"/>
  <c r="R28" i="11"/>
  <c r="R11" i="11"/>
  <c r="R8" i="11"/>
  <c r="R20" i="11"/>
  <c r="H5" i="11"/>
  <c r="R34" i="11"/>
  <c r="D35" i="11"/>
  <c r="R6" i="11" l="1"/>
  <c r="R39" i="11"/>
  <c r="R32" i="11"/>
  <c r="R19" i="11"/>
  <c r="R18" i="11"/>
  <c r="R23" i="11"/>
  <c r="R13" i="11"/>
  <c r="R12" i="11"/>
  <c r="R17" i="11"/>
  <c r="R15" i="11"/>
  <c r="R25" i="11"/>
  <c r="R33" i="11"/>
  <c r="R10" i="11"/>
  <c r="R38" i="11"/>
  <c r="R16" i="11"/>
  <c r="R7" i="11"/>
  <c r="R37" i="11"/>
  <c r="R9" i="11"/>
  <c r="R24" i="11"/>
  <c r="R29" i="11"/>
  <c r="R35" i="11"/>
  <c r="R22" i="11"/>
  <c r="F24" i="6"/>
  <c r="I68" i="9"/>
  <c r="I63" i="9"/>
  <c r="F55" i="4"/>
  <c r="I77" i="7"/>
  <c r="I78" i="7"/>
  <c r="I79" i="7"/>
  <c r="CN19" i="11" l="1"/>
  <c r="CM19" i="11"/>
  <c r="M18" i="11"/>
  <c r="M20" i="11"/>
  <c r="M37" i="11"/>
  <c r="M39" i="11"/>
  <c r="M17" i="11"/>
  <c r="M8" i="11"/>
  <c r="M45" i="11"/>
  <c r="M34" i="11"/>
  <c r="M41" i="11"/>
  <c r="M42" i="11"/>
  <c r="M12" i="11"/>
  <c r="M25" i="11"/>
  <c r="M27" i="11"/>
  <c r="M11" i="11"/>
  <c r="M10" i="11"/>
  <c r="M33" i="11"/>
  <c r="M9" i="11"/>
  <c r="M35" i="11"/>
  <c r="M7" i="11"/>
  <c r="M14" i="11"/>
  <c r="M16" i="11"/>
  <c r="M28" i="11"/>
  <c r="M26" i="11"/>
  <c r="M31" i="11"/>
  <c r="M13" i="11"/>
  <c r="M30" i="11"/>
  <c r="M24" i="11"/>
  <c r="M19" i="11"/>
  <c r="M15" i="11"/>
  <c r="M21" i="11"/>
  <c r="M43" i="11"/>
  <c r="M40" i="11"/>
  <c r="M44" i="11"/>
  <c r="M23" i="11"/>
  <c r="E36" i="11"/>
  <c r="E11" i="11"/>
  <c r="E13" i="11"/>
  <c r="E16" i="11"/>
  <c r="E10" i="11"/>
  <c r="E6" i="11"/>
  <c r="E41" i="11"/>
  <c r="E25" i="11"/>
  <c r="E34" i="11"/>
  <c r="E37" i="11"/>
  <c r="E15" i="11"/>
  <c r="E8" i="11"/>
  <c r="E32" i="11"/>
  <c r="E35" i="11"/>
  <c r="E43" i="11"/>
  <c r="E21" i="11"/>
  <c r="E19" i="11"/>
  <c r="E20" i="11"/>
  <c r="E42" i="11"/>
  <c r="E45" i="11"/>
  <c r="E24" i="11"/>
  <c r="E31" i="11"/>
  <c r="E27" i="11"/>
  <c r="E44" i="11"/>
  <c r="E23" i="11"/>
  <c r="E17" i="11"/>
  <c r="E39" i="11"/>
  <c r="E7" i="11"/>
  <c r="E26" i="11"/>
  <c r="E22" i="11"/>
  <c r="E9" i="11"/>
  <c r="E33" i="11"/>
  <c r="E14" i="11"/>
  <c r="E29" i="11"/>
  <c r="E18" i="11"/>
  <c r="E28" i="11"/>
  <c r="E38" i="11"/>
  <c r="E12" i="11"/>
  <c r="E40" i="11"/>
  <c r="BX13" i="11"/>
  <c r="BW29" i="11"/>
  <c r="BZ29" i="11" s="1"/>
  <c r="BW6" i="11"/>
  <c r="BZ6" i="11" s="1"/>
  <c r="BX14" i="11"/>
  <c r="BY14" i="11" s="1"/>
  <c r="CD14" i="11" s="1"/>
  <c r="BW12" i="11"/>
  <c r="BZ12" i="11" s="1"/>
  <c r="BX45" i="11"/>
  <c r="BY45" i="11" s="1"/>
  <c r="CD45" i="11" s="1"/>
  <c r="BW42" i="11"/>
  <c r="BZ42" i="11" s="1"/>
  <c r="BX7" i="11"/>
  <c r="BY7" i="11" s="1"/>
  <c r="CD7" i="11" s="1"/>
  <c r="BX32" i="11"/>
  <c r="BY32" i="11" s="1"/>
  <c r="CD32" i="11" s="1"/>
  <c r="BX40" i="11"/>
  <c r="BY40" i="11" s="1"/>
  <c r="CD40" i="11" s="1"/>
  <c r="BX36" i="11"/>
  <c r="BY36" i="11" s="1"/>
  <c r="CD36" i="11" s="1"/>
  <c r="BW19" i="11"/>
  <c r="BZ19" i="11" s="1"/>
  <c r="BX28" i="11"/>
  <c r="BY28" i="11" s="1"/>
  <c r="CD28" i="11" s="1"/>
  <c r="BW13" i="11"/>
  <c r="BZ13" i="11" s="1"/>
  <c r="BW9" i="11"/>
  <c r="BZ9" i="11" s="1"/>
  <c r="BW36" i="11"/>
  <c r="BZ36" i="11" s="1"/>
  <c r="BW8" i="11"/>
  <c r="BZ8" i="11" s="1"/>
  <c r="BX25" i="11"/>
  <c r="BY25" i="11" s="1"/>
  <c r="CD25" i="11" s="1"/>
  <c r="BW14" i="11"/>
  <c r="BZ14" i="11" s="1"/>
  <c r="BW16" i="11"/>
  <c r="BZ16" i="11" s="1"/>
  <c r="BX43" i="11"/>
  <c r="BY43" i="11" s="1"/>
  <c r="CD43" i="11" s="1"/>
  <c r="BX19" i="11"/>
  <c r="BY19" i="11" s="1"/>
  <c r="CD19" i="11" s="1"/>
  <c r="BX24" i="11"/>
  <c r="BY24" i="11" s="1"/>
  <c r="CD24" i="11" s="1"/>
  <c r="BX46" i="11"/>
  <c r="BY46" i="11" s="1"/>
  <c r="CD46" i="11" s="1"/>
  <c r="BX20" i="11"/>
  <c r="BY20" i="11" s="1"/>
  <c r="CD20" i="11" s="1"/>
  <c r="BX16" i="11"/>
  <c r="BY16" i="11" s="1"/>
  <c r="CD16" i="11" s="1"/>
  <c r="BX12" i="11"/>
  <c r="BY12" i="11" s="1"/>
  <c r="CD12" i="11" s="1"/>
  <c r="BX8" i="11"/>
  <c r="BY8" i="11" s="1"/>
  <c r="CD8" i="11" s="1"/>
  <c r="BW32" i="11"/>
  <c r="BZ32" i="11" s="1"/>
  <c r="BW37" i="11"/>
  <c r="BZ37" i="11" s="1"/>
  <c r="BW43" i="11"/>
  <c r="BZ43" i="11" s="1"/>
  <c r="BW39" i="11"/>
  <c r="BZ39" i="11" s="1"/>
  <c r="BW35" i="11"/>
  <c r="BZ35" i="11" s="1"/>
  <c r="BW23" i="11"/>
  <c r="BZ23" i="11" s="1"/>
  <c r="BX44" i="11"/>
  <c r="BY44" i="11" s="1"/>
  <c r="CD44" i="11" s="1"/>
  <c r="BX39" i="11"/>
  <c r="BY39" i="11" s="1"/>
  <c r="CD39" i="11" s="1"/>
  <c r="BX35" i="11"/>
  <c r="BY35" i="11" s="1"/>
  <c r="CD35" i="11" s="1"/>
  <c r="BX27" i="11"/>
  <c r="BY27" i="11" s="1"/>
  <c r="CD27" i="11" s="1"/>
  <c r="BX11" i="11"/>
  <c r="BY11" i="11" s="1"/>
  <c r="CD11" i="11" s="1"/>
  <c r="BW24" i="11"/>
  <c r="BZ24" i="11" s="1"/>
  <c r="BX21" i="11"/>
  <c r="BY21" i="11" s="1"/>
  <c r="CD21" i="11" s="1"/>
  <c r="BX42" i="11"/>
  <c r="BY42" i="11" s="1"/>
  <c r="CD42" i="11" s="1"/>
  <c r="BX34" i="11"/>
  <c r="BY34" i="11" s="1"/>
  <c r="CD34" i="11" s="1"/>
  <c r="BX30" i="11"/>
  <c r="BY30" i="11" s="1"/>
  <c r="CD30" i="11" s="1"/>
  <c r="BW38" i="11"/>
  <c r="BZ38" i="11" s="1"/>
  <c r="BX15" i="11"/>
  <c r="BY15" i="11" s="1"/>
  <c r="CD15" i="11" s="1"/>
  <c r="BW27" i="11"/>
  <c r="BZ27" i="11" s="1"/>
  <c r="BW11" i="11"/>
  <c r="BZ11" i="11" s="1"/>
  <c r="BW7" i="11"/>
  <c r="BZ7" i="11" s="1"/>
  <c r="BW40" i="11"/>
  <c r="BZ40" i="11" s="1"/>
  <c r="BX6" i="11"/>
  <c r="BY6" i="11" s="1"/>
  <c r="CD6" i="11" s="1"/>
  <c r="BX17" i="11"/>
  <c r="BY17" i="11" s="1"/>
  <c r="CD17" i="11" s="1"/>
  <c r="BW34" i="11"/>
  <c r="BZ34" i="11" s="1"/>
  <c r="BW30" i="11"/>
  <c r="BZ30" i="11" s="1"/>
  <c r="BW26" i="11"/>
  <c r="BZ26" i="11" s="1"/>
  <c r="BX23" i="11"/>
  <c r="BY23" i="11" s="1"/>
  <c r="CD23" i="11" s="1"/>
  <c r="BX26" i="11"/>
  <c r="BY26" i="11" s="1"/>
  <c r="CD26" i="11" s="1"/>
  <c r="BX22" i="11"/>
  <c r="BY22" i="11" s="1"/>
  <c r="CD22" i="11" s="1"/>
  <c r="BX18" i="11"/>
  <c r="BY18" i="11" s="1"/>
  <c r="CD18" i="11" s="1"/>
  <c r="BX10" i="11"/>
  <c r="BY10" i="11" s="1"/>
  <c r="CD10" i="11" s="1"/>
  <c r="BW28" i="11"/>
  <c r="BZ28" i="11" s="1"/>
  <c r="BW33" i="11"/>
  <c r="BZ33" i="11" s="1"/>
  <c r="BX41" i="11"/>
  <c r="BY41" i="11" s="1"/>
  <c r="CD41" i="11" s="1"/>
  <c r="BX37" i="11"/>
  <c r="BY37" i="11" s="1"/>
  <c r="CD37" i="11" s="1"/>
  <c r="BX33" i="11"/>
  <c r="BY33" i="11" s="1"/>
  <c r="CD33" i="11" s="1"/>
  <c r="BX38" i="11"/>
  <c r="BY38" i="11" s="1"/>
  <c r="CD38" i="11" s="1"/>
  <c r="BW15" i="11"/>
  <c r="BZ15" i="11" s="1"/>
  <c r="BW22" i="11"/>
  <c r="BZ22" i="11" s="1"/>
  <c r="BW18" i="11"/>
  <c r="BZ18" i="11" s="1"/>
  <c r="BW10" i="11"/>
  <c r="BZ10" i="11" s="1"/>
  <c r="BW20" i="11"/>
  <c r="BZ20" i="11" s="1"/>
  <c r="BX9" i="11"/>
  <c r="BY9" i="11" s="1"/>
  <c r="CD9" i="11" s="1"/>
  <c r="BX29" i="11"/>
  <c r="BY29" i="11" s="1"/>
  <c r="CD29" i="11" s="1"/>
  <c r="BW25" i="11"/>
  <c r="BZ25" i="11" s="1"/>
  <c r="BW21" i="11"/>
  <c r="BZ21" i="11" s="1"/>
  <c r="BW17" i="11"/>
  <c r="BZ17" i="11" s="1"/>
  <c r="BW44" i="11"/>
  <c r="BZ44" i="11" s="1"/>
  <c r="BW46" i="11"/>
  <c r="BZ46" i="11" s="1"/>
  <c r="BW45" i="11"/>
  <c r="BZ45" i="11" s="1"/>
  <c r="BW41" i="11"/>
  <c r="BZ41" i="11" s="1"/>
  <c r="CM14" i="11"/>
  <c r="CN14" i="11"/>
  <c r="CO14" i="11" s="1"/>
  <c r="CT14" i="11" s="1"/>
  <c r="CM20" i="11"/>
  <c r="CM8" i="11"/>
  <c r="CN40" i="11"/>
  <c r="CO40" i="11" s="1"/>
  <c r="CT40" i="11" s="1"/>
  <c r="CM29" i="11"/>
  <c r="CM13" i="11"/>
  <c r="CN45" i="11"/>
  <c r="CO45" i="11" s="1"/>
  <c r="CT45" i="11" s="1"/>
  <c r="CN16" i="11"/>
  <c r="CO16" i="11" s="1"/>
  <c r="CT16" i="11" s="1"/>
  <c r="CM11" i="11"/>
  <c r="CN43" i="11"/>
  <c r="CO43" i="11" s="1"/>
  <c r="CT43" i="11" s="1"/>
  <c r="CM24" i="11"/>
  <c r="CM12" i="11"/>
  <c r="CN44" i="11"/>
  <c r="CO44" i="11" s="1"/>
  <c r="CT44" i="11" s="1"/>
  <c r="CN17" i="11"/>
  <c r="CO17" i="11" s="1"/>
  <c r="CT17" i="11" s="1"/>
  <c r="CN18" i="11"/>
  <c r="CO18" i="11" s="1"/>
  <c r="CT18" i="11" s="1"/>
  <c r="CM34" i="11"/>
  <c r="CN15" i="11"/>
  <c r="CO15" i="11" s="1"/>
  <c r="CT15" i="11" s="1"/>
  <c r="CM10" i="11"/>
  <c r="CM32" i="11"/>
  <c r="CN20" i="11"/>
  <c r="CO20" i="11" s="1"/>
  <c r="CT20" i="11" s="1"/>
  <c r="CN8" i="11"/>
  <c r="CO8" i="11" s="1"/>
  <c r="CT8" i="11" s="1"/>
  <c r="CM41" i="11"/>
  <c r="CN25" i="11"/>
  <c r="CO25" i="11" s="1"/>
  <c r="CT25" i="11" s="1"/>
  <c r="CN9" i="11"/>
  <c r="CO9" i="11" s="1"/>
  <c r="CT9" i="11" s="1"/>
  <c r="CM42" i="11"/>
  <c r="CM31" i="11"/>
  <c r="CN21" i="11"/>
  <c r="CO21" i="11" s="1"/>
  <c r="CT21" i="11" s="1"/>
  <c r="CM27" i="11"/>
  <c r="CN38" i="11"/>
  <c r="CO38" i="11" s="1"/>
  <c r="CT38" i="11" s="1"/>
  <c r="CM36" i="11"/>
  <c r="CN24" i="11"/>
  <c r="CO24" i="11" s="1"/>
  <c r="CT24" i="11" s="1"/>
  <c r="CN12" i="11"/>
  <c r="CO12" i="11" s="1"/>
  <c r="CT12" i="11" s="1"/>
  <c r="CM45" i="11"/>
  <c r="CN29" i="11"/>
  <c r="CO29" i="11" s="1"/>
  <c r="CT29" i="11" s="1"/>
  <c r="CN13" i="11"/>
  <c r="CO13" i="11" s="1"/>
  <c r="CT13" i="11" s="1"/>
  <c r="CM46" i="11"/>
  <c r="CM35" i="11"/>
  <c r="CN42" i="11"/>
  <c r="CO42" i="11" s="1"/>
  <c r="CT42" i="11" s="1"/>
  <c r="CM38" i="11"/>
  <c r="CN27" i="11"/>
  <c r="CO27" i="11" s="1"/>
  <c r="CT27" i="11" s="1"/>
  <c r="CM40" i="11"/>
  <c r="CN28" i="11"/>
  <c r="CO28" i="11" s="1"/>
  <c r="CT28" i="11" s="1"/>
  <c r="CM17" i="11"/>
  <c r="CN26" i="11"/>
  <c r="CO26" i="11" s="1"/>
  <c r="CT26" i="11" s="1"/>
  <c r="CM18" i="11"/>
  <c r="CN22" i="11"/>
  <c r="CO22" i="11" s="1"/>
  <c r="CT22" i="11" s="1"/>
  <c r="CN31" i="11"/>
  <c r="CO31" i="11" s="1"/>
  <c r="CT31" i="11" s="1"/>
  <c r="CN11" i="11"/>
  <c r="CO11" i="11" s="1"/>
  <c r="CT11" i="11" s="1"/>
  <c r="CM44" i="11"/>
  <c r="CN32" i="11"/>
  <c r="CO32" i="11" s="1"/>
  <c r="CT32" i="11" s="1"/>
  <c r="CM21" i="11"/>
  <c r="CN46" i="11"/>
  <c r="CO46" i="11" s="1"/>
  <c r="CT46" i="11" s="1"/>
  <c r="CM22" i="11"/>
  <c r="CN10" i="11"/>
  <c r="CO10" i="11" s="1"/>
  <c r="CT10" i="11" s="1"/>
  <c r="CM43" i="11"/>
  <c r="CM28" i="11"/>
  <c r="CN35" i="11"/>
  <c r="CO35" i="11" s="1"/>
  <c r="CT35" i="11" s="1"/>
  <c r="CM16" i="11"/>
  <c r="CN34" i="11"/>
  <c r="CO34" i="11" s="1"/>
  <c r="CT34" i="11" s="1"/>
  <c r="CN36" i="11"/>
  <c r="CO36" i="11" s="1"/>
  <c r="CT36" i="11" s="1"/>
  <c r="CM25" i="11"/>
  <c r="CM9" i="11"/>
  <c r="CN41" i="11"/>
  <c r="CO41" i="11" s="1"/>
  <c r="CT41" i="11" s="1"/>
  <c r="CM26" i="11"/>
  <c r="CM15" i="11"/>
  <c r="CO7" i="11"/>
  <c r="CT7" i="11" s="1"/>
  <c r="AB8" i="11"/>
  <c r="AB18" i="11"/>
  <c r="AB11" i="11"/>
  <c r="AB17" i="11"/>
  <c r="AB10" i="11"/>
  <c r="AB13" i="11"/>
  <c r="AB23" i="11"/>
  <c r="AB24" i="11"/>
  <c r="CO30" i="11"/>
  <c r="CT30" i="11" s="1"/>
  <c r="CO23" i="11"/>
  <c r="CT23" i="11" s="1"/>
  <c r="CO19" i="11"/>
  <c r="CT19" i="11" s="1"/>
  <c r="AZ44" i="11"/>
  <c r="AZ42" i="11"/>
  <c r="AZ36" i="11"/>
  <c r="AZ37" i="11"/>
  <c r="AZ39" i="11"/>
  <c r="CO37" i="11"/>
  <c r="CT37" i="11" s="1"/>
  <c r="CO39" i="11"/>
  <c r="CT39" i="11" s="1"/>
  <c r="AZ41" i="11"/>
  <c r="AZ43" i="11"/>
  <c r="AZ40" i="11"/>
  <c r="AZ38" i="11"/>
  <c r="AZ45" i="11"/>
  <c r="BY13" i="11"/>
  <c r="CD13" i="11" s="1"/>
  <c r="AB45" i="11"/>
  <c r="AF45" i="11" s="1"/>
  <c r="AG45" i="11" s="1"/>
  <c r="AB6" i="11"/>
  <c r="AF6" i="11" s="1"/>
  <c r="AG6" i="11" s="1"/>
  <c r="AB27" i="11"/>
  <c r="AF27" i="11" s="1"/>
  <c r="AG27" i="11" s="1"/>
  <c r="AB41" i="11"/>
  <c r="AF41" i="11" s="1"/>
  <c r="AG41" i="11" s="1"/>
  <c r="AB20" i="11"/>
  <c r="AF20" i="11" s="1"/>
  <c r="AG20" i="11" s="1"/>
  <c r="AB34" i="11"/>
  <c r="AF34" i="11" s="1"/>
  <c r="AG34" i="11" s="1"/>
  <c r="AB16" i="11"/>
  <c r="AF16" i="11" s="1"/>
  <c r="AG16" i="11" s="1"/>
  <c r="AB15" i="11"/>
  <c r="AF15" i="11" s="1"/>
  <c r="AG15" i="11" s="1"/>
  <c r="AB38" i="11"/>
  <c r="AF38" i="11" s="1"/>
  <c r="AG38" i="11" s="1"/>
  <c r="AB31" i="11"/>
  <c r="AF31" i="11" s="1"/>
  <c r="AG31" i="11" s="1"/>
  <c r="AB32" i="11"/>
  <c r="AF32" i="11" s="1"/>
  <c r="AG32" i="11" s="1"/>
  <c r="AB19" i="11"/>
  <c r="AF19" i="11" s="1"/>
  <c r="AG19" i="11" s="1"/>
  <c r="AB44" i="11"/>
  <c r="AF44" i="11" s="1"/>
  <c r="AG44" i="11" s="1"/>
  <c r="AB29" i="11"/>
  <c r="AF29" i="11" s="1"/>
  <c r="AG29" i="11" s="1"/>
  <c r="AB28" i="11"/>
  <c r="AF28" i="11" s="1"/>
  <c r="AG28" i="11" s="1"/>
  <c r="AB35" i="11"/>
  <c r="AF35" i="11" s="1"/>
  <c r="AG35" i="11" s="1"/>
  <c r="AB33" i="11"/>
  <c r="AF33" i="11" s="1"/>
  <c r="AG33" i="11" s="1"/>
  <c r="AB42" i="11"/>
  <c r="AF42" i="11" s="1"/>
  <c r="AG42" i="11" s="1"/>
  <c r="AB9" i="11"/>
  <c r="AF9" i="11" s="1"/>
  <c r="AG9" i="11" s="1"/>
  <c r="AB40" i="11"/>
  <c r="AF40" i="11" s="1"/>
  <c r="AG40" i="11" s="1"/>
  <c r="AB7" i="11"/>
  <c r="AF7" i="11" s="1"/>
  <c r="AG7" i="11" s="1"/>
  <c r="AB39" i="11"/>
  <c r="AF39" i="11" s="1"/>
  <c r="AG39" i="11" s="1"/>
  <c r="AB37" i="11"/>
  <c r="AF37" i="11" s="1"/>
  <c r="AG37" i="11" s="1"/>
  <c r="AB12" i="11"/>
  <c r="AF12" i="11" s="1"/>
  <c r="AG12" i="11" s="1"/>
  <c r="AB43" i="11"/>
  <c r="AF43" i="11" s="1"/>
  <c r="AG43" i="11" s="1"/>
  <c r="AB22" i="11"/>
  <c r="AF22" i="11" s="1"/>
  <c r="AG22" i="11" s="1"/>
  <c r="AB26" i="11"/>
  <c r="AF26" i="11" s="1"/>
  <c r="AG26" i="11" s="1"/>
  <c r="AB25" i="11"/>
  <c r="AF25" i="11" s="1"/>
  <c r="AG25" i="11" s="1"/>
  <c r="AB36" i="11"/>
  <c r="AF36" i="11" s="1"/>
  <c r="AG36" i="11" s="1"/>
  <c r="AB14" i="11"/>
  <c r="AF14" i="11" s="1"/>
  <c r="AG14" i="11" s="1"/>
  <c r="AB21" i="11"/>
  <c r="AF21" i="11" s="1"/>
  <c r="AG21" i="11" s="1"/>
  <c r="R36" i="11"/>
  <c r="I66" i="6"/>
  <c r="I62" i="9"/>
  <c r="I66" i="8"/>
  <c r="I65" i="8"/>
  <c r="I67" i="5"/>
  <c r="I66" i="5"/>
  <c r="I67" i="4"/>
  <c r="I73" i="7"/>
  <c r="I65" i="6"/>
  <c r="I64" i="6"/>
  <c r="J28" i="9"/>
  <c r="I60" i="9"/>
  <c r="I64" i="8"/>
  <c r="I63" i="8"/>
  <c r="I65" i="5"/>
  <c r="I64" i="5"/>
  <c r="K21" i="11" l="1"/>
  <c r="CI22" i="11"/>
  <c r="CJ22" i="11"/>
  <c r="K17" i="11"/>
  <c r="K29" i="11"/>
  <c r="K37" i="11"/>
  <c r="K35" i="11"/>
  <c r="K11" i="11"/>
  <c r="K45" i="11"/>
  <c r="K22" i="11"/>
  <c r="K23" i="11"/>
  <c r="K9" i="11"/>
  <c r="K39" i="11"/>
  <c r="K31" i="11"/>
  <c r="K24" i="11"/>
  <c r="K41" i="11"/>
  <c r="K12" i="11"/>
  <c r="K10" i="11"/>
  <c r="K33" i="11"/>
  <c r="K42" i="11"/>
  <c r="K38" i="11"/>
  <c r="K20" i="11"/>
  <c r="K19" i="11"/>
  <c r="K15" i="11"/>
  <c r="K30" i="11"/>
  <c r="K16" i="11"/>
  <c r="K25" i="11"/>
  <c r="K14" i="11"/>
  <c r="K28" i="11"/>
  <c r="K26" i="11"/>
  <c r="K34" i="11"/>
  <c r="K40" i="11"/>
  <c r="K8" i="11"/>
  <c r="CJ32" i="11"/>
  <c r="CK32" i="11" s="1"/>
  <c r="CP32" i="11" s="1"/>
  <c r="CI25" i="11"/>
  <c r="CL25" i="11" s="1"/>
  <c r="CJ21" i="11"/>
  <c r="CI30" i="11"/>
  <c r="CL30" i="11" s="1"/>
  <c r="CJ30" i="11"/>
  <c r="CK30" i="11" s="1"/>
  <c r="CP30" i="11" s="1"/>
  <c r="CI23" i="11"/>
  <c r="CL23" i="11" s="1"/>
  <c r="CJ15" i="11"/>
  <c r="CK15" i="11" s="1"/>
  <c r="CP15" i="11" s="1"/>
  <c r="CJ36" i="11"/>
  <c r="CK36" i="11" s="1"/>
  <c r="CP36" i="11" s="1"/>
  <c r="CI29" i="11"/>
  <c r="CL29" i="11" s="1"/>
  <c r="CJ25" i="11"/>
  <c r="CK25" i="11" s="1"/>
  <c r="CP25" i="11" s="1"/>
  <c r="CI34" i="11"/>
  <c r="CJ34" i="11"/>
  <c r="CI27" i="11"/>
  <c r="CL27" i="11" s="1"/>
  <c r="CJ23" i="11"/>
  <c r="CK23" i="11" s="1"/>
  <c r="CP23" i="11" s="1"/>
  <c r="CJ40" i="11"/>
  <c r="CK40" i="11" s="1"/>
  <c r="CP40" i="11" s="1"/>
  <c r="CI41" i="11"/>
  <c r="CL41" i="11" s="1"/>
  <c r="CJ29" i="11"/>
  <c r="CK29" i="11" s="1"/>
  <c r="CP29" i="11" s="1"/>
  <c r="CI38" i="11"/>
  <c r="CL38" i="11" s="1"/>
  <c r="CJ38" i="11"/>
  <c r="CI31" i="11"/>
  <c r="CL31" i="11" s="1"/>
  <c r="CJ27" i="11"/>
  <c r="CK27" i="11" s="1"/>
  <c r="CP27" i="11" s="1"/>
  <c r="CI20" i="11"/>
  <c r="CL20" i="11" s="1"/>
  <c r="CI12" i="11"/>
  <c r="CL12" i="11" s="1"/>
  <c r="CJ41" i="11"/>
  <c r="CK41" i="11" s="1"/>
  <c r="CP41" i="11" s="1"/>
  <c r="CI42" i="11"/>
  <c r="CL42" i="11" s="1"/>
  <c r="CJ42" i="11"/>
  <c r="CK42" i="11" s="1"/>
  <c r="CP42" i="11" s="1"/>
  <c r="CI35" i="11"/>
  <c r="CJ31" i="11"/>
  <c r="CJ12" i="11"/>
  <c r="CK12" i="11" s="1"/>
  <c r="CP12" i="11" s="1"/>
  <c r="CI9" i="11"/>
  <c r="CL9" i="11" s="1"/>
  <c r="CI40" i="11"/>
  <c r="CL40" i="11" s="1"/>
  <c r="CI32" i="11"/>
  <c r="CL32" i="11" s="1"/>
  <c r="CI46" i="11"/>
  <c r="CL46" i="11" s="1"/>
  <c r="CJ46" i="11"/>
  <c r="CK46" i="11" s="1"/>
  <c r="CP46" i="11" s="1"/>
  <c r="CI39" i="11"/>
  <c r="CJ35" i="11"/>
  <c r="CJ16" i="11"/>
  <c r="CK16" i="11" s="1"/>
  <c r="CP16" i="11" s="1"/>
  <c r="CI13" i="11"/>
  <c r="CL13" i="11" s="1"/>
  <c r="CJ9" i="11"/>
  <c r="CK9" i="11" s="1"/>
  <c r="CP9" i="11" s="1"/>
  <c r="CI10" i="11"/>
  <c r="CL10" i="11" s="1"/>
  <c r="CJ10" i="11"/>
  <c r="CK10" i="11" s="1"/>
  <c r="CP10" i="11" s="1"/>
  <c r="CI24" i="11"/>
  <c r="CL24" i="11" s="1"/>
  <c r="CI43" i="11"/>
  <c r="CL43" i="11" s="1"/>
  <c r="CJ39" i="11"/>
  <c r="CK39" i="11" s="1"/>
  <c r="CP39" i="11" s="1"/>
  <c r="CJ20" i="11"/>
  <c r="CK20" i="11" s="1"/>
  <c r="CP20" i="11" s="1"/>
  <c r="CI17" i="11"/>
  <c r="CL17" i="11" s="1"/>
  <c r="CJ13" i="11"/>
  <c r="CK13" i="11" s="1"/>
  <c r="CP13" i="11" s="1"/>
  <c r="CI18" i="11"/>
  <c r="CL18" i="11" s="1"/>
  <c r="CJ18" i="11"/>
  <c r="CK18" i="11" s="1"/>
  <c r="CP18" i="11" s="1"/>
  <c r="CI11" i="11"/>
  <c r="CL11" i="11" s="1"/>
  <c r="CI16" i="11"/>
  <c r="CJ43" i="11"/>
  <c r="CK43" i="11" s="1"/>
  <c r="CP43" i="11" s="1"/>
  <c r="CJ24" i="11"/>
  <c r="CK24" i="11" s="1"/>
  <c r="CP24" i="11" s="1"/>
  <c r="CI21" i="11"/>
  <c r="CL21" i="11" s="1"/>
  <c r="CJ17" i="11"/>
  <c r="CK17" i="11" s="1"/>
  <c r="CP17" i="11" s="1"/>
  <c r="CI26" i="11"/>
  <c r="CL26" i="11" s="1"/>
  <c r="CJ26" i="11"/>
  <c r="CK26" i="11" s="1"/>
  <c r="CP26" i="11" s="1"/>
  <c r="CI15" i="11"/>
  <c r="CL15" i="11" s="1"/>
  <c r="CJ11" i="11"/>
  <c r="CK11" i="11" s="1"/>
  <c r="CP11" i="11" s="1"/>
  <c r="CI36" i="11"/>
  <c r="CL36" i="11" s="1"/>
  <c r="CK6" i="11"/>
  <c r="CP6" i="11" s="1"/>
  <c r="CL6" i="11"/>
  <c r="CL8" i="11"/>
  <c r="CK8" i="11"/>
  <c r="CP8" i="11" s="1"/>
  <c r="CK7" i="11"/>
  <c r="CP7" i="11" s="1"/>
  <c r="CL33" i="11"/>
  <c r="CL7" i="11"/>
  <c r="CK33" i="11"/>
  <c r="CP33" i="11" s="1"/>
  <c r="AF17" i="11"/>
  <c r="AG17" i="11" s="1"/>
  <c r="AC17" i="11"/>
  <c r="AE17" i="11"/>
  <c r="AD17" i="11"/>
  <c r="AF24" i="11"/>
  <c r="AG24" i="11" s="1"/>
  <c r="AC24" i="11"/>
  <c r="AE24" i="11"/>
  <c r="AD24" i="11"/>
  <c r="AC10" i="11"/>
  <c r="AD10" i="11"/>
  <c r="AE10" i="11"/>
  <c r="AF10" i="11"/>
  <c r="AG10" i="11" s="1"/>
  <c r="AF18" i="11"/>
  <c r="AG18" i="11" s="1"/>
  <c r="AD18" i="11"/>
  <c r="AC18" i="11"/>
  <c r="AE18" i="11"/>
  <c r="AF11" i="11"/>
  <c r="AG11" i="11" s="1"/>
  <c r="AE11" i="11"/>
  <c r="AC11" i="11"/>
  <c r="AD11" i="11"/>
  <c r="AF23" i="11"/>
  <c r="AG23" i="11" s="1"/>
  <c r="AE23" i="11"/>
  <c r="AD23" i="11"/>
  <c r="AC23" i="11"/>
  <c r="AF8" i="11"/>
  <c r="AG8" i="11" s="1"/>
  <c r="AD8" i="11"/>
  <c r="AE8" i="11"/>
  <c r="AC8" i="11"/>
  <c r="AF13" i="11"/>
  <c r="AG13" i="11" s="1"/>
  <c r="AD13" i="11"/>
  <c r="AC13" i="11"/>
  <c r="AE13" i="11"/>
  <c r="CK38" i="11"/>
  <c r="CP38" i="11" s="1"/>
  <c r="CL35" i="11"/>
  <c r="CK35" i="11"/>
  <c r="CP35" i="11" s="1"/>
  <c r="CL28" i="11"/>
  <c r="CK28" i="11"/>
  <c r="CP28" i="11" s="1"/>
  <c r="CK21" i="11"/>
  <c r="CP21" i="11" s="1"/>
  <c r="CL19" i="11"/>
  <c r="CK19" i="11"/>
  <c r="CP19" i="11" s="1"/>
  <c r="BD44" i="11"/>
  <c r="BE44" i="11" s="1"/>
  <c r="BC44" i="11"/>
  <c r="BB44" i="11"/>
  <c r="BA44" i="11"/>
  <c r="BD41" i="11"/>
  <c r="BE41" i="11" s="1"/>
  <c r="BB41" i="11"/>
  <c r="BC41" i="11"/>
  <c r="BA41" i="11"/>
  <c r="BD36" i="11"/>
  <c r="BE36" i="11" s="1"/>
  <c r="BC36" i="11"/>
  <c r="BA36" i="11"/>
  <c r="BB36" i="11"/>
  <c r="BD38" i="11"/>
  <c r="BE38" i="11" s="1"/>
  <c r="BA38" i="11"/>
  <c r="BC38" i="11"/>
  <c r="BB38" i="11"/>
  <c r="BD45" i="11"/>
  <c r="BE45" i="11" s="1"/>
  <c r="BA45" i="11"/>
  <c r="BC45" i="11"/>
  <c r="BB45" i="11"/>
  <c r="BD43" i="11"/>
  <c r="BE43" i="11" s="1"/>
  <c r="BB43" i="11"/>
  <c r="BA43" i="11"/>
  <c r="BC43" i="11"/>
  <c r="BD42" i="11"/>
  <c r="BE42" i="11" s="1"/>
  <c r="BA42" i="11"/>
  <c r="BB42" i="11"/>
  <c r="BC42" i="11"/>
  <c r="BD39" i="11"/>
  <c r="BE39" i="11" s="1"/>
  <c r="BA39" i="11"/>
  <c r="BB39" i="11"/>
  <c r="BC39" i="11"/>
  <c r="BD40" i="11"/>
  <c r="BE40" i="11" s="1"/>
  <c r="BA40" i="11"/>
  <c r="BC40" i="11"/>
  <c r="BB40" i="11"/>
  <c r="BD37" i="11"/>
  <c r="BE37" i="11" s="1"/>
  <c r="BC37" i="11"/>
  <c r="BA37" i="11"/>
  <c r="BB37" i="11"/>
  <c r="CL44" i="11"/>
  <c r="CK44" i="11"/>
  <c r="CP44" i="11" s="1"/>
  <c r="CK34" i="11"/>
  <c r="CP34" i="11" s="1"/>
  <c r="CK37" i="11"/>
  <c r="CP37" i="11" s="1"/>
  <c r="CK14" i="11"/>
  <c r="CP14" i="11" s="1"/>
  <c r="CK31" i="11"/>
  <c r="CP31" i="11" s="1"/>
  <c r="CL22" i="11"/>
  <c r="CL34" i="11"/>
  <c r="CK45" i="11"/>
  <c r="CP45" i="11" s="1"/>
  <c r="CL14" i="11"/>
  <c r="CL37" i="11"/>
  <c r="CL16" i="11"/>
  <c r="CL45" i="11"/>
  <c r="CK22" i="11"/>
  <c r="CP22" i="11" s="1"/>
  <c r="CL39" i="11"/>
  <c r="AE26" i="11"/>
  <c r="AC26" i="11"/>
  <c r="AE34" i="11"/>
  <c r="AC34" i="11"/>
  <c r="AC29" i="11"/>
  <c r="AE29" i="11"/>
  <c r="AC21" i="11"/>
  <c r="AE21" i="11"/>
  <c r="AE9" i="11"/>
  <c r="AC9" i="11"/>
  <c r="AE44" i="11"/>
  <c r="AC44" i="11"/>
  <c r="AE41" i="11"/>
  <c r="AC41" i="11"/>
  <c r="AE35" i="11"/>
  <c r="AC35" i="11"/>
  <c r="AE28" i="11"/>
  <c r="AC28" i="11"/>
  <c r="AE22" i="11"/>
  <c r="AC22" i="11"/>
  <c r="AC14" i="11"/>
  <c r="AE14" i="11"/>
  <c r="AE42" i="11"/>
  <c r="AC42" i="11"/>
  <c r="AE19" i="11"/>
  <c r="AC19" i="11"/>
  <c r="AE27" i="11"/>
  <c r="AC27" i="11"/>
  <c r="AC39" i="11"/>
  <c r="AE39" i="11"/>
  <c r="AE40" i="11"/>
  <c r="AC40" i="11"/>
  <c r="AE36" i="11"/>
  <c r="AC36" i="11"/>
  <c r="AC43" i="11"/>
  <c r="AE43" i="11"/>
  <c r="AE33" i="11"/>
  <c r="AC33" i="11"/>
  <c r="AE32" i="11"/>
  <c r="AC32" i="11"/>
  <c r="AE6" i="11"/>
  <c r="AC6" i="11"/>
  <c r="AC15" i="11"/>
  <c r="AE15" i="11"/>
  <c r="AE12" i="11"/>
  <c r="AC12" i="11"/>
  <c r="AE31" i="11"/>
  <c r="AC31" i="11"/>
  <c r="AC45" i="11"/>
  <c r="AE45" i="11"/>
  <c r="AC7" i="11"/>
  <c r="AE7" i="11"/>
  <c r="AE20" i="11"/>
  <c r="AC20" i="11"/>
  <c r="AE25" i="11"/>
  <c r="AC25" i="11"/>
  <c r="AC37" i="11"/>
  <c r="AE37" i="11"/>
  <c r="AE38" i="11"/>
  <c r="AC38" i="11"/>
  <c r="AE16" i="11"/>
  <c r="AC16" i="11"/>
  <c r="AD28" i="11"/>
  <c r="AD26" i="11"/>
  <c r="AD39" i="11"/>
  <c r="AD35" i="11"/>
  <c r="AD34" i="11"/>
  <c r="AD22" i="11"/>
  <c r="AD40" i="11"/>
  <c r="AD29" i="11"/>
  <c r="AD20" i="11"/>
  <c r="AD15" i="11"/>
  <c r="AD21" i="11"/>
  <c r="AD9" i="11"/>
  <c r="AD44" i="11"/>
  <c r="AD41" i="11"/>
  <c r="AD7" i="11"/>
  <c r="AD14" i="11"/>
  <c r="AD42" i="11"/>
  <c r="AD19" i="11"/>
  <c r="AD27" i="11"/>
  <c r="AD36" i="11"/>
  <c r="AD43" i="11"/>
  <c r="AD33" i="11"/>
  <c r="AD32" i="11"/>
  <c r="AD6" i="11"/>
  <c r="AD12" i="11"/>
  <c r="AD31" i="11"/>
  <c r="AD45" i="11"/>
  <c r="AD25" i="11"/>
  <c r="AD37" i="11"/>
  <c r="AD38" i="11"/>
  <c r="AD16" i="11"/>
  <c r="AT42" i="11"/>
  <c r="AX42" i="11" s="1"/>
  <c r="AY42" i="11" s="1"/>
  <c r="AT39" i="11"/>
  <c r="AX39" i="11" s="1"/>
  <c r="AY39" i="11" s="1"/>
  <c r="AT38" i="11"/>
  <c r="AX38" i="11" s="1"/>
  <c r="AY38" i="11" s="1"/>
  <c r="AT35" i="11"/>
  <c r="AX35" i="11" s="1"/>
  <c r="AY35" i="11" s="1"/>
  <c r="AT40" i="11"/>
  <c r="AX40" i="11" s="1"/>
  <c r="AY40" i="11" s="1"/>
  <c r="AT45" i="11"/>
  <c r="AX45" i="11" s="1"/>
  <c r="AY45" i="11" s="1"/>
  <c r="AT44" i="11"/>
  <c r="AX44" i="11" s="1"/>
  <c r="AY44" i="11" s="1"/>
  <c r="AT41" i="11"/>
  <c r="AX41" i="11" s="1"/>
  <c r="AY41" i="11" s="1"/>
  <c r="AT43" i="11"/>
  <c r="AX43" i="11" s="1"/>
  <c r="AY43" i="11" s="1"/>
  <c r="AT37" i="11"/>
  <c r="AX37" i="11" s="1"/>
  <c r="AY37" i="11" s="1"/>
  <c r="AT36" i="11"/>
  <c r="AX36" i="11" s="1"/>
  <c r="AY36" i="11" s="1"/>
  <c r="AZ27" i="11"/>
  <c r="BD27" i="11" s="1"/>
  <c r="BE27" i="11" s="1"/>
  <c r="AZ30" i="11"/>
  <c r="BD30" i="11" s="1"/>
  <c r="BE30" i="11" s="1"/>
  <c r="AZ25" i="11"/>
  <c r="BD25" i="11" s="1"/>
  <c r="BE25" i="11" s="1"/>
  <c r="AZ31" i="11"/>
  <c r="BD31" i="11" s="1"/>
  <c r="BE31" i="11" s="1"/>
  <c r="AZ32" i="11"/>
  <c r="BD32" i="11" s="1"/>
  <c r="BE32" i="11" s="1"/>
  <c r="AZ28" i="11"/>
  <c r="BD28" i="11" s="1"/>
  <c r="BE28" i="11" s="1"/>
  <c r="AZ26" i="11"/>
  <c r="BD26" i="11" s="1"/>
  <c r="BE26" i="11" s="1"/>
  <c r="AZ34" i="11"/>
  <c r="BD34" i="11" s="1"/>
  <c r="BE34" i="11" s="1"/>
  <c r="AZ24" i="11"/>
  <c r="BD24" i="11" s="1"/>
  <c r="BE24" i="11" s="1"/>
  <c r="AZ29" i="11"/>
  <c r="BD29" i="11" s="1"/>
  <c r="BE29" i="11" s="1"/>
  <c r="BF27" i="11"/>
  <c r="BJ27" i="11" s="1"/>
  <c r="BK27" i="11" s="1"/>
  <c r="BF33" i="11"/>
  <c r="BJ33" i="11" s="1"/>
  <c r="BK33" i="11" s="1"/>
  <c r="BF24" i="11"/>
  <c r="BJ24" i="11" s="1"/>
  <c r="BK24" i="11" s="1"/>
  <c r="BF26" i="11"/>
  <c r="BJ26" i="11" s="1"/>
  <c r="BK26" i="11" s="1"/>
  <c r="BF30" i="11"/>
  <c r="BJ30" i="11" s="1"/>
  <c r="BK30" i="11" s="1"/>
  <c r="BF28" i="11"/>
  <c r="BJ28" i="11" s="1"/>
  <c r="BK28" i="11" s="1"/>
  <c r="BF29" i="11"/>
  <c r="BJ29" i="11" s="1"/>
  <c r="BK29" i="11" s="1"/>
  <c r="BF32" i="11"/>
  <c r="BJ32" i="11" s="1"/>
  <c r="BK32" i="11" s="1"/>
  <c r="BF34" i="11"/>
  <c r="BJ34" i="11" s="1"/>
  <c r="BK34" i="11" s="1"/>
  <c r="BF25" i="11"/>
  <c r="BJ25" i="11" s="1"/>
  <c r="BK25" i="11" s="1"/>
  <c r="BF31" i="11"/>
  <c r="BJ31" i="11" s="1"/>
  <c r="BK31" i="11" s="1"/>
  <c r="AT31" i="11"/>
  <c r="AX31" i="11" s="1"/>
  <c r="AY31" i="11" s="1"/>
  <c r="AT27" i="11"/>
  <c r="AX27" i="11" s="1"/>
  <c r="AY27" i="11" s="1"/>
  <c r="AT34" i="11"/>
  <c r="AX34" i="11" s="1"/>
  <c r="AY34" i="11" s="1"/>
  <c r="AT26" i="11"/>
  <c r="AX26" i="11" s="1"/>
  <c r="AY26" i="11" s="1"/>
  <c r="AT25" i="11"/>
  <c r="AX25" i="11" s="1"/>
  <c r="AY25" i="11" s="1"/>
  <c r="AT24" i="11"/>
  <c r="AX24" i="11" s="1"/>
  <c r="AY24" i="11" s="1"/>
  <c r="AT30" i="11"/>
  <c r="AX30" i="11" s="1"/>
  <c r="AY30" i="11" s="1"/>
  <c r="AT32" i="11"/>
  <c r="AX32" i="11" s="1"/>
  <c r="AY32" i="11" s="1"/>
  <c r="AT33" i="11"/>
  <c r="AX33" i="11" s="1"/>
  <c r="AY33" i="11" s="1"/>
  <c r="AT29" i="11"/>
  <c r="AX29" i="11" s="1"/>
  <c r="AY29" i="11" s="1"/>
  <c r="AT28" i="11"/>
  <c r="AX28" i="11" s="1"/>
  <c r="AY28" i="11" s="1"/>
  <c r="G31" i="11"/>
  <c r="G9" i="11"/>
  <c r="G8" i="11"/>
  <c r="G10" i="11"/>
  <c r="G29" i="11"/>
  <c r="G19" i="11"/>
  <c r="G32" i="11"/>
  <c r="G28" i="11"/>
  <c r="G27" i="11"/>
  <c r="G30" i="11"/>
  <c r="G23" i="11"/>
  <c r="G12" i="11"/>
  <c r="G14" i="11"/>
  <c r="G18" i="11"/>
  <c r="G17" i="11"/>
  <c r="G22" i="11"/>
  <c r="G15" i="11"/>
  <c r="G13" i="11"/>
  <c r="G20" i="11"/>
  <c r="G24" i="11"/>
  <c r="G6" i="11"/>
  <c r="G25" i="11"/>
  <c r="G16" i="11"/>
  <c r="G7" i="11"/>
  <c r="G26" i="11"/>
  <c r="G21" i="11"/>
  <c r="G11" i="11"/>
  <c r="BC34" i="11" l="1"/>
  <c r="BA34" i="11"/>
  <c r="AU35" i="11"/>
  <c r="BL35" i="11" s="1"/>
  <c r="AW35" i="11"/>
  <c r="AU33" i="11"/>
  <c r="AW33" i="11"/>
  <c r="AW31" i="11"/>
  <c r="AU31" i="11"/>
  <c r="BG26" i="11"/>
  <c r="BI26" i="11"/>
  <c r="BC28" i="11"/>
  <c r="BA28" i="11"/>
  <c r="AU28" i="11"/>
  <c r="AW28" i="11"/>
  <c r="BI30" i="11"/>
  <c r="BG30" i="11"/>
  <c r="BI24" i="11"/>
  <c r="BG24" i="11"/>
  <c r="AW44" i="11"/>
  <c r="AU44" i="11"/>
  <c r="BL44" i="11" s="1"/>
  <c r="AW30" i="11"/>
  <c r="AU30" i="11"/>
  <c r="BG25" i="11"/>
  <c r="BI25" i="11"/>
  <c r="BG33" i="11"/>
  <c r="BI33" i="11"/>
  <c r="AW36" i="11"/>
  <c r="AU36" i="11"/>
  <c r="BL36" i="11" s="1"/>
  <c r="AU42" i="11"/>
  <c r="BL42" i="11" s="1"/>
  <c r="AW42" i="11"/>
  <c r="BG28" i="11"/>
  <c r="BI28" i="11"/>
  <c r="AU27" i="11"/>
  <c r="AW27" i="11"/>
  <c r="BA32" i="11"/>
  <c r="BC32" i="11"/>
  <c r="AW39" i="11"/>
  <c r="AU39" i="11"/>
  <c r="BL39" i="11" s="1"/>
  <c r="AW24" i="11"/>
  <c r="AU24" i="11"/>
  <c r="BG34" i="11"/>
  <c r="BI34" i="11"/>
  <c r="BG27" i="11"/>
  <c r="BI27" i="11"/>
  <c r="BA31" i="11"/>
  <c r="BC31" i="11"/>
  <c r="AW37" i="11"/>
  <c r="AU37" i="11"/>
  <c r="BL37" i="11" s="1"/>
  <c r="AW45" i="11"/>
  <c r="AU45" i="11"/>
  <c r="BL45" i="11" s="1"/>
  <c r="AU34" i="11"/>
  <c r="AW34" i="11"/>
  <c r="AW29" i="11"/>
  <c r="AU29" i="11"/>
  <c r="AW38" i="11"/>
  <c r="AU38" i="11"/>
  <c r="BL38" i="11" s="1"/>
  <c r="AW32" i="11"/>
  <c r="AU32" i="11"/>
  <c r="AU25" i="11"/>
  <c r="AW25" i="11"/>
  <c r="BI32" i="11"/>
  <c r="BG32" i="11"/>
  <c r="BA29" i="11"/>
  <c r="BC29" i="11"/>
  <c r="BC25" i="11"/>
  <c r="BA25" i="11"/>
  <c r="AW43" i="11"/>
  <c r="AU43" i="11"/>
  <c r="BL43" i="11" s="1"/>
  <c r="AU40" i="11"/>
  <c r="BL40" i="11" s="1"/>
  <c r="AW40" i="11"/>
  <c r="BC27" i="11"/>
  <c r="BA27" i="11"/>
  <c r="BC26" i="11"/>
  <c r="BA26" i="11"/>
  <c r="BI31" i="11"/>
  <c r="BG31" i="11"/>
  <c r="AU26" i="11"/>
  <c r="AW26" i="11"/>
  <c r="BI29" i="11"/>
  <c r="BG29" i="11"/>
  <c r="BA24" i="11"/>
  <c r="BC24" i="11"/>
  <c r="BA30" i="11"/>
  <c r="BC30" i="11"/>
  <c r="AU41" i="11"/>
  <c r="BL41" i="11" s="1"/>
  <c r="AW41" i="11"/>
  <c r="AV36" i="11"/>
  <c r="BN36" i="11" s="1"/>
  <c r="Q40" i="11"/>
  <c r="S40" i="11"/>
  <c r="AV41" i="11"/>
  <c r="BN41" i="11" s="1"/>
  <c r="S44" i="11"/>
  <c r="Q44" i="11"/>
  <c r="Q34" i="11"/>
  <c r="S34" i="11"/>
  <c r="AV38" i="11"/>
  <c r="BN38" i="11" s="1"/>
  <c r="Q38" i="11"/>
  <c r="S38" i="11"/>
  <c r="Q45" i="11"/>
  <c r="S45" i="11"/>
  <c r="Q41" i="11"/>
  <c r="S41" i="11"/>
  <c r="AV35" i="11"/>
  <c r="BN35" i="11" s="1"/>
  <c r="S43" i="11"/>
  <c r="Q43" i="11"/>
  <c r="AV44" i="11"/>
  <c r="BN44" i="11" s="1"/>
  <c r="AV39" i="11"/>
  <c r="BN39" i="11" s="1"/>
  <c r="Q42" i="11"/>
  <c r="S42" i="11"/>
  <c r="AV37" i="11"/>
  <c r="BN37" i="11" s="1"/>
  <c r="AV45" i="11"/>
  <c r="BN45" i="11" s="1"/>
  <c r="Q35" i="11"/>
  <c r="S35" i="11"/>
  <c r="Q39" i="11"/>
  <c r="S39" i="11"/>
  <c r="AV42" i="11"/>
  <c r="BN42" i="11" s="1"/>
  <c r="Q37" i="11"/>
  <c r="S37" i="11"/>
  <c r="AV43" i="11"/>
  <c r="BN43" i="11" s="1"/>
  <c r="AV40" i="11"/>
  <c r="BN40" i="11" s="1"/>
  <c r="Q36" i="11"/>
  <c r="S36" i="11"/>
  <c r="BB26" i="11"/>
  <c r="AV33" i="11"/>
  <c r="AV31" i="11"/>
  <c r="BH26" i="11"/>
  <c r="BB28" i="11"/>
  <c r="AV29" i="11"/>
  <c r="AV32" i="11"/>
  <c r="BH31" i="11"/>
  <c r="BH24" i="11"/>
  <c r="BB32" i="11"/>
  <c r="AV27" i="11"/>
  <c r="AV30" i="11"/>
  <c r="BH25" i="11"/>
  <c r="BH33" i="11"/>
  <c r="BH30" i="11"/>
  <c r="AV24" i="11"/>
  <c r="BH34" i="11"/>
  <c r="BH27" i="11"/>
  <c r="BB31" i="11"/>
  <c r="AV25" i="11"/>
  <c r="BH32" i="11"/>
  <c r="BB29" i="11"/>
  <c r="BB25" i="11"/>
  <c r="AV26" i="11"/>
  <c r="BH29" i="11"/>
  <c r="BB24" i="11"/>
  <c r="BB30" i="11"/>
  <c r="AV28" i="11"/>
  <c r="AV34" i="11"/>
  <c r="BH28" i="11"/>
  <c r="BB34" i="11"/>
  <c r="BB27" i="11"/>
  <c r="S8" i="11"/>
  <c r="Q8" i="11"/>
  <c r="Q7" i="11"/>
  <c r="S7" i="11"/>
  <c r="S22" i="11"/>
  <c r="Q22" i="11"/>
  <c r="S28" i="11"/>
  <c r="Q28" i="11"/>
  <c r="S9" i="11"/>
  <c r="Q9" i="11"/>
  <c r="S16" i="11"/>
  <c r="Q16" i="11"/>
  <c r="S17" i="11"/>
  <c r="Q17" i="11"/>
  <c r="S32" i="11"/>
  <c r="Q32" i="11"/>
  <c r="Q31" i="11"/>
  <c r="S31" i="11"/>
  <c r="S19" i="11"/>
  <c r="Q19" i="11"/>
  <c r="S27" i="11"/>
  <c r="Q27" i="11"/>
  <c r="S25" i="11"/>
  <c r="Q25" i="11"/>
  <c r="Q14" i="11"/>
  <c r="S14" i="11"/>
  <c r="S29" i="11"/>
  <c r="Q29" i="11"/>
  <c r="S26" i="11"/>
  <c r="Q26" i="11"/>
  <c r="S24" i="11"/>
  <c r="Q24" i="11"/>
  <c r="S12" i="11"/>
  <c r="Q12" i="11"/>
  <c r="S15" i="11"/>
  <c r="Q15" i="11"/>
  <c r="S11" i="11"/>
  <c r="Q11" i="11"/>
  <c r="S20" i="11"/>
  <c r="Q20" i="11"/>
  <c r="S18" i="11"/>
  <c r="Q18" i="11"/>
  <c r="S21" i="11"/>
  <c r="Q21" i="11"/>
  <c r="S13" i="11"/>
  <c r="Q13" i="11"/>
  <c r="S10" i="11"/>
  <c r="Q10" i="11"/>
  <c r="BN27" i="11" l="1"/>
  <c r="BN32" i="11"/>
  <c r="BL29" i="11"/>
  <c r="BL26" i="11"/>
  <c r="BN28" i="11"/>
  <c r="BL27" i="11"/>
  <c r="BN25" i="11"/>
  <c r="BN34" i="11"/>
  <c r="BL25" i="11"/>
  <c r="BN26" i="11"/>
  <c r="BL34" i="11"/>
  <c r="BL28" i="11"/>
  <c r="BN31" i="11"/>
  <c r="BL24" i="11"/>
  <c r="BL31" i="11"/>
  <c r="BN24" i="11"/>
  <c r="BL32" i="11"/>
  <c r="BN29" i="11"/>
  <c r="BO47" i="11" l="1"/>
  <c r="BM47" i="11"/>
  <c r="F5" i="11" l="1"/>
  <c r="R5" i="11" s="1"/>
  <c r="R47" i="11" s="1"/>
  <c r="V2" i="11" l="1"/>
  <c r="AB2" i="11" s="1"/>
  <c r="AH2" i="11" s="1"/>
  <c r="AN2" i="11" s="1"/>
  <c r="AT2" i="11" s="1"/>
  <c r="AZ2" i="11" s="1"/>
  <c r="BF2" i="11" s="1"/>
  <c r="C2" i="11"/>
  <c r="P9" i="7" l="1"/>
  <c r="O9" i="7"/>
  <c r="AZ33" i="11"/>
  <c r="AN23" i="11"/>
  <c r="P9" i="5"/>
  <c r="O9" i="5"/>
  <c r="AB30" i="11"/>
  <c r="V30" i="11"/>
  <c r="U5" i="11"/>
  <c r="B5" i="11"/>
  <c r="E2" i="11"/>
  <c r="G2" i="11" s="1"/>
  <c r="I2" i="11" s="1"/>
  <c r="K2" i="11" s="1"/>
  <c r="M2" i="11" s="1"/>
  <c r="O2" i="11" s="1"/>
  <c r="O5" i="11" l="1"/>
  <c r="K5" i="11"/>
  <c r="M5" i="11"/>
  <c r="I5" i="11"/>
  <c r="C5" i="11"/>
  <c r="E5" i="11"/>
  <c r="S23" i="11"/>
  <c r="Q23" i="11"/>
  <c r="AR23" i="11"/>
  <c r="AS23" i="11" s="1"/>
  <c r="AO23" i="11"/>
  <c r="AQ23" i="11"/>
  <c r="AP23" i="11"/>
  <c r="AF30" i="11"/>
  <c r="AG30" i="11" s="1"/>
  <c r="AD30" i="11"/>
  <c r="AE30" i="11"/>
  <c r="AC30" i="11"/>
  <c r="Q30" i="11"/>
  <c r="S30" i="11"/>
  <c r="Z30" i="11"/>
  <c r="AA30" i="11" s="1"/>
  <c r="W30" i="11"/>
  <c r="X30" i="11"/>
  <c r="Y30" i="11"/>
  <c r="Q33" i="11"/>
  <c r="S33" i="11"/>
  <c r="BD33" i="11"/>
  <c r="BE33" i="11" s="1"/>
  <c r="BC33" i="11"/>
  <c r="BA33" i="11"/>
  <c r="BL33" i="11" s="1"/>
  <c r="BB33" i="11"/>
  <c r="BN33" i="11" s="1"/>
  <c r="Q6" i="11"/>
  <c r="S6" i="11"/>
  <c r="AB5" i="11"/>
  <c r="AF5" i="11" s="1"/>
  <c r="AG5" i="11" s="1"/>
  <c r="BF5" i="11"/>
  <c r="BJ5" i="11" s="1"/>
  <c r="BK5" i="11" s="1"/>
  <c r="AH5" i="11"/>
  <c r="AL5" i="11" s="1"/>
  <c r="AM5" i="11" s="1"/>
  <c r="AZ5" i="11"/>
  <c r="BD5" i="11" s="1"/>
  <c r="BE5" i="11" s="1"/>
  <c r="AN5" i="11"/>
  <c r="AR5" i="11" s="1"/>
  <c r="AS5" i="11" s="1"/>
  <c r="V5" i="11"/>
  <c r="Z5" i="11" s="1"/>
  <c r="AA5" i="11" s="1"/>
  <c r="C9" i="3"/>
  <c r="D4" i="2"/>
  <c r="BN30" i="11" l="1"/>
  <c r="BL30" i="11"/>
  <c r="Y5" i="11"/>
  <c r="Y47" i="11" s="1"/>
  <c r="W5" i="11"/>
  <c r="W47" i="11" s="1"/>
  <c r="BA5" i="11"/>
  <c r="BC5" i="11"/>
  <c r="AK5" i="11"/>
  <c r="AK47" i="11" s="1"/>
  <c r="AI5" i="11"/>
  <c r="AI47" i="11" s="1"/>
  <c r="AO5" i="11"/>
  <c r="AO47" i="11" s="1"/>
  <c r="AQ5" i="11"/>
  <c r="AQ47" i="11" s="1"/>
  <c r="BI5" i="11"/>
  <c r="BG5" i="11"/>
  <c r="AC5" i="11"/>
  <c r="AC47" i="11" s="1"/>
  <c r="AE5" i="11"/>
  <c r="AP5" i="11"/>
  <c r="AP47" i="11" s="1"/>
  <c r="BB5" i="11"/>
  <c r="AJ5" i="11"/>
  <c r="AJ47" i="11" s="1"/>
  <c r="X5" i="11"/>
  <c r="X47" i="11" s="1"/>
  <c r="BH5" i="11"/>
  <c r="AD5" i="11"/>
  <c r="AD47" i="11" s="1"/>
  <c r="AZ11" i="11"/>
  <c r="BD11" i="11" s="1"/>
  <c r="BE11" i="11" s="1"/>
  <c r="AZ16" i="11"/>
  <c r="BD16" i="11" s="1"/>
  <c r="BE16" i="11" s="1"/>
  <c r="AZ18" i="11"/>
  <c r="BD18" i="11" s="1"/>
  <c r="BE18" i="11" s="1"/>
  <c r="AZ15" i="11"/>
  <c r="BD15" i="11" s="1"/>
  <c r="BE15" i="11" s="1"/>
  <c r="AZ6" i="11"/>
  <c r="BD6" i="11" s="1"/>
  <c r="BE6" i="11" s="1"/>
  <c r="AZ12" i="11"/>
  <c r="BD12" i="11" s="1"/>
  <c r="BE12" i="11" s="1"/>
  <c r="AZ17" i="11"/>
  <c r="BD17" i="11" s="1"/>
  <c r="BE17" i="11" s="1"/>
  <c r="AZ22" i="11"/>
  <c r="BD22" i="11" s="1"/>
  <c r="BE22" i="11" s="1"/>
  <c r="AZ9" i="11"/>
  <c r="BD9" i="11" s="1"/>
  <c r="BE9" i="11" s="1"/>
  <c r="AZ8" i="11"/>
  <c r="BD8" i="11" s="1"/>
  <c r="BE8" i="11" s="1"/>
  <c r="AZ14" i="11"/>
  <c r="BD14" i="11" s="1"/>
  <c r="BE14" i="11" s="1"/>
  <c r="AZ20" i="11"/>
  <c r="BD20" i="11" s="1"/>
  <c r="BE20" i="11" s="1"/>
  <c r="AZ19" i="11"/>
  <c r="BD19" i="11" s="1"/>
  <c r="BE19" i="11" s="1"/>
  <c r="AZ7" i="11"/>
  <c r="BD7" i="11" s="1"/>
  <c r="BE7" i="11" s="1"/>
  <c r="AZ13" i="11"/>
  <c r="BD13" i="11" s="1"/>
  <c r="BE13" i="11" s="1"/>
  <c r="AZ21" i="11"/>
  <c r="BD21" i="11" s="1"/>
  <c r="BE21" i="11" s="1"/>
  <c r="AZ23" i="11"/>
  <c r="BD23" i="11" s="1"/>
  <c r="BE23" i="11" s="1"/>
  <c r="AZ10" i="11"/>
  <c r="BD10" i="11" s="1"/>
  <c r="BE10" i="11" s="1"/>
  <c r="BF12" i="11"/>
  <c r="BJ12" i="11" s="1"/>
  <c r="BK12" i="11" s="1"/>
  <c r="BF23" i="11"/>
  <c r="BJ23" i="11" s="1"/>
  <c r="BK23" i="11" s="1"/>
  <c r="BF9" i="11"/>
  <c r="BJ9" i="11" s="1"/>
  <c r="BK9" i="11" s="1"/>
  <c r="BF7" i="11"/>
  <c r="BJ7" i="11" s="1"/>
  <c r="BK7" i="11" s="1"/>
  <c r="BF16" i="11"/>
  <c r="BJ16" i="11" s="1"/>
  <c r="BK16" i="11" s="1"/>
  <c r="BF11" i="11"/>
  <c r="BJ11" i="11" s="1"/>
  <c r="BK11" i="11" s="1"/>
  <c r="BF21" i="11"/>
  <c r="BJ21" i="11" s="1"/>
  <c r="BK21" i="11" s="1"/>
  <c r="BF15" i="11"/>
  <c r="BJ15" i="11" s="1"/>
  <c r="BK15" i="11" s="1"/>
  <c r="BF6" i="11"/>
  <c r="BJ6" i="11" s="1"/>
  <c r="BK6" i="11" s="1"/>
  <c r="BF14" i="11"/>
  <c r="BJ14" i="11" s="1"/>
  <c r="BK14" i="11" s="1"/>
  <c r="BF10" i="11"/>
  <c r="BJ10" i="11" s="1"/>
  <c r="BK10" i="11" s="1"/>
  <c r="BF20" i="11"/>
  <c r="BJ20" i="11" s="1"/>
  <c r="BK20" i="11" s="1"/>
  <c r="BF17" i="11"/>
  <c r="BJ17" i="11" s="1"/>
  <c r="BK17" i="11" s="1"/>
  <c r="BF8" i="11"/>
  <c r="BJ8" i="11" s="1"/>
  <c r="BK8" i="11" s="1"/>
  <c r="BF22" i="11"/>
  <c r="BJ22" i="11" s="1"/>
  <c r="BK22" i="11" s="1"/>
  <c r="BF19" i="11"/>
  <c r="BJ19" i="11" s="1"/>
  <c r="BK19" i="11" s="1"/>
  <c r="BF18" i="11"/>
  <c r="BJ18" i="11" s="1"/>
  <c r="BK18" i="11" s="1"/>
  <c r="BF13" i="11"/>
  <c r="BJ13" i="11" s="1"/>
  <c r="BK13" i="11" s="1"/>
  <c r="AT9" i="11"/>
  <c r="AX9" i="11" s="1"/>
  <c r="AY9" i="11" s="1"/>
  <c r="AT11" i="11"/>
  <c r="AX11" i="11" s="1"/>
  <c r="AY11" i="11" s="1"/>
  <c r="AT6" i="11"/>
  <c r="AX6" i="11" s="1"/>
  <c r="AY6" i="11" s="1"/>
  <c r="AT21" i="11"/>
  <c r="AX21" i="11" s="1"/>
  <c r="AY21" i="11" s="1"/>
  <c r="AT14" i="11"/>
  <c r="AX14" i="11" s="1"/>
  <c r="AY14" i="11" s="1"/>
  <c r="AT22" i="11"/>
  <c r="AX22" i="11" s="1"/>
  <c r="AY22" i="11" s="1"/>
  <c r="AT17" i="11"/>
  <c r="AX17" i="11" s="1"/>
  <c r="AY17" i="11" s="1"/>
  <c r="AT5" i="11"/>
  <c r="AX5" i="11" s="1"/>
  <c r="AY5" i="11" s="1"/>
  <c r="AT18" i="11"/>
  <c r="AX18" i="11" s="1"/>
  <c r="AY18" i="11" s="1"/>
  <c r="AT8" i="11"/>
  <c r="AX8" i="11" s="1"/>
  <c r="AY8" i="11" s="1"/>
  <c r="AT10" i="11"/>
  <c r="AX10" i="11" s="1"/>
  <c r="AY10" i="11" s="1"/>
  <c r="AT20" i="11"/>
  <c r="AX20" i="11" s="1"/>
  <c r="AY20" i="11" s="1"/>
  <c r="AT7" i="11"/>
  <c r="AX7" i="11" s="1"/>
  <c r="AY7" i="11" s="1"/>
  <c r="AT13" i="11"/>
  <c r="AX13" i="11" s="1"/>
  <c r="AY13" i="11" s="1"/>
  <c r="AT23" i="11"/>
  <c r="AX23" i="11" s="1"/>
  <c r="AY23" i="11" s="1"/>
  <c r="AT19" i="11"/>
  <c r="AX19" i="11" s="1"/>
  <c r="AY19" i="11" s="1"/>
  <c r="AT16" i="11"/>
  <c r="AX16" i="11" s="1"/>
  <c r="AY16" i="11" s="1"/>
  <c r="AT12" i="11"/>
  <c r="AX12" i="11" s="1"/>
  <c r="AY12" i="11" s="1"/>
  <c r="AT15" i="11"/>
  <c r="AX15" i="11" s="1"/>
  <c r="AY15" i="11" s="1"/>
  <c r="G5" i="11"/>
  <c r="AU18" i="11" l="1"/>
  <c r="AW18" i="11"/>
  <c r="AU9" i="11"/>
  <c r="AW9" i="11"/>
  <c r="BG10" i="11"/>
  <c r="BI10" i="11"/>
  <c r="BG9" i="11"/>
  <c r="BI9" i="11"/>
  <c r="BC19" i="11"/>
  <c r="BA19" i="11"/>
  <c r="BA6" i="11"/>
  <c r="BC6" i="11"/>
  <c r="AW6" i="11"/>
  <c r="AU6" i="11"/>
  <c r="BC17" i="11"/>
  <c r="BA17" i="11"/>
  <c r="AW16" i="11"/>
  <c r="AU16" i="11"/>
  <c r="BC12" i="11"/>
  <c r="BA12" i="11"/>
  <c r="BI13" i="11"/>
  <c r="BG13" i="11"/>
  <c r="BI14" i="11"/>
  <c r="BG14" i="11"/>
  <c r="BI23" i="11"/>
  <c r="BG23" i="11"/>
  <c r="BC20" i="11"/>
  <c r="BA20" i="11"/>
  <c r="BA15" i="11"/>
  <c r="BC15" i="11"/>
  <c r="AU12" i="11"/>
  <c r="AW12" i="11"/>
  <c r="BG17" i="11"/>
  <c r="BI17" i="11"/>
  <c r="AW8" i="11"/>
  <c r="AU8" i="11"/>
  <c r="BI7" i="11"/>
  <c r="BG7" i="11"/>
  <c r="AW5" i="11"/>
  <c r="AU5" i="11"/>
  <c r="AU17" i="11"/>
  <c r="AW17" i="11"/>
  <c r="BG18" i="11"/>
  <c r="BI18" i="11"/>
  <c r="BI6" i="11"/>
  <c r="BG6" i="11"/>
  <c r="BG12" i="11"/>
  <c r="BI12" i="11"/>
  <c r="BA14" i="11"/>
  <c r="BC14" i="11"/>
  <c r="BC18" i="11"/>
  <c r="BA18" i="11"/>
  <c r="AU10" i="11"/>
  <c r="AW10" i="11"/>
  <c r="BA13" i="11"/>
  <c r="BC13" i="11"/>
  <c r="AU11" i="11"/>
  <c r="AW11" i="11"/>
  <c r="BG19" i="11"/>
  <c r="BI19" i="11"/>
  <c r="BC10" i="11"/>
  <c r="BA10" i="11"/>
  <c r="BA8" i="11"/>
  <c r="BC8" i="11"/>
  <c r="BA16" i="11"/>
  <c r="BC16" i="11"/>
  <c r="BI16" i="11"/>
  <c r="BG16" i="11"/>
  <c r="BA7" i="11"/>
  <c r="BC7" i="11"/>
  <c r="AW22" i="11"/>
  <c r="AU22" i="11"/>
  <c r="AW7" i="11"/>
  <c r="AU7" i="11"/>
  <c r="BI21" i="11"/>
  <c r="BG21" i="11"/>
  <c r="BC11" i="11"/>
  <c r="BA11" i="11"/>
  <c r="BG20" i="11"/>
  <c r="BI20" i="11"/>
  <c r="AU19" i="11"/>
  <c r="AW19" i="11"/>
  <c r="AW23" i="11"/>
  <c r="AU23" i="11"/>
  <c r="AW13" i="11"/>
  <c r="AU13" i="11"/>
  <c r="BI15" i="11"/>
  <c r="BG15" i="11"/>
  <c r="AW14" i="11"/>
  <c r="AU14" i="11"/>
  <c r="BI22" i="11"/>
  <c r="BG22" i="11"/>
  <c r="BA23" i="11"/>
  <c r="BC23" i="11"/>
  <c r="BC9" i="11"/>
  <c r="BA9" i="11"/>
  <c r="AW15" i="11"/>
  <c r="AU15" i="11"/>
  <c r="AU20" i="11"/>
  <c r="AW20" i="11"/>
  <c r="AW21" i="11"/>
  <c r="AU21" i="11"/>
  <c r="BI8" i="11"/>
  <c r="BG8" i="11"/>
  <c r="BG11" i="11"/>
  <c r="BI11" i="11"/>
  <c r="BA21" i="11"/>
  <c r="BC21" i="11"/>
  <c r="BA22" i="11"/>
  <c r="BC22" i="11"/>
  <c r="BH22" i="11"/>
  <c r="BB11" i="11"/>
  <c r="AV12" i="11"/>
  <c r="BH17" i="11"/>
  <c r="AV18" i="11"/>
  <c r="AV9" i="11"/>
  <c r="BH10" i="11"/>
  <c r="BH9" i="11"/>
  <c r="BB19" i="11"/>
  <c r="BB6" i="11"/>
  <c r="AV16" i="11"/>
  <c r="AV11" i="11"/>
  <c r="BB7" i="11"/>
  <c r="BB12" i="11"/>
  <c r="AV19" i="11"/>
  <c r="AV5" i="11"/>
  <c r="BH13" i="11"/>
  <c r="BH14" i="11"/>
  <c r="BH23" i="11"/>
  <c r="BB20" i="11"/>
  <c r="BB15" i="11"/>
  <c r="AV10" i="11"/>
  <c r="BB17" i="11"/>
  <c r="BH20" i="11"/>
  <c r="AV23" i="11"/>
  <c r="AV17" i="11"/>
  <c r="BH18" i="11"/>
  <c r="BH6" i="11"/>
  <c r="BH12" i="11"/>
  <c r="BB14" i="11"/>
  <c r="BB18" i="11"/>
  <c r="AV14" i="11"/>
  <c r="BH21" i="11"/>
  <c r="AV15" i="11"/>
  <c r="AV6" i="11"/>
  <c r="BB13" i="11"/>
  <c r="AV8" i="11"/>
  <c r="BH7" i="11"/>
  <c r="AV13" i="11"/>
  <c r="AV22" i="11"/>
  <c r="BH19" i="11"/>
  <c r="BH15" i="11"/>
  <c r="BB10" i="11"/>
  <c r="BB8" i="11"/>
  <c r="BB16" i="11"/>
  <c r="AV7" i="11"/>
  <c r="BB23" i="11"/>
  <c r="AV20" i="11"/>
  <c r="AV21" i="11"/>
  <c r="BH8" i="11"/>
  <c r="BH11" i="11"/>
  <c r="BB21" i="11"/>
  <c r="BB22" i="11"/>
  <c r="BB9" i="11"/>
  <c r="BH16" i="11"/>
  <c r="K47" i="11"/>
  <c r="K48" i="11"/>
  <c r="C48" i="11"/>
  <c r="C47" i="11"/>
  <c r="I48" i="11"/>
  <c r="I47" i="11"/>
  <c r="G48" i="11"/>
  <c r="G47" i="11"/>
  <c r="E47" i="11"/>
  <c r="E48" i="11"/>
  <c r="AE47" i="11"/>
  <c r="BH47" i="11" l="1"/>
  <c r="BB47" i="11"/>
  <c r="BG47" i="11"/>
  <c r="BA47" i="11"/>
  <c r="AU47" i="11"/>
  <c r="AV47" i="11"/>
  <c r="BC47" i="11"/>
  <c r="BI47" i="11"/>
  <c r="AW47" i="11"/>
  <c r="BN22" i="11"/>
  <c r="BL12" i="11"/>
  <c r="BL22" i="11"/>
  <c r="BN20" i="11"/>
  <c r="BN6" i="11"/>
  <c r="BN23" i="11"/>
  <c r="BL6" i="11"/>
  <c r="BL23" i="11"/>
  <c r="BN16" i="11"/>
  <c r="BN13" i="11"/>
  <c r="BL19" i="11"/>
  <c r="BN11" i="11"/>
  <c r="BN19" i="11"/>
  <c r="BL20" i="11"/>
  <c r="BL13" i="11"/>
  <c r="BL9" i="11"/>
  <c r="BN5" i="11"/>
  <c r="BL7" i="11"/>
  <c r="BL11" i="11"/>
  <c r="BN15" i="11"/>
  <c r="BN14" i="11"/>
  <c r="BN21" i="11"/>
  <c r="BN9" i="11"/>
  <c r="BL15" i="11"/>
  <c r="BN18" i="11"/>
  <c r="BN10" i="11"/>
  <c r="BL14" i="11"/>
  <c r="BL21" i="11"/>
  <c r="BL8" i="11"/>
  <c r="BN17" i="11"/>
  <c r="BN8" i="11"/>
  <c r="O48" i="11"/>
  <c r="O47" i="11"/>
  <c r="BL18" i="11"/>
  <c r="BL10" i="11"/>
  <c r="BN12" i="11"/>
  <c r="BL17" i="11"/>
  <c r="BL16" i="11"/>
  <c r="BN7" i="11"/>
  <c r="Q5" i="11"/>
  <c r="BL5" i="11"/>
  <c r="BL47" i="11" l="1"/>
  <c r="U47" i="11"/>
  <c r="M47" i="11"/>
  <c r="M48" i="11"/>
  <c r="Q47" i="11"/>
  <c r="BN47" i="11"/>
  <c r="S5" i="11" l="1"/>
  <c r="S47" i="11" s="1"/>
  <c r="C10" i="3" l="1"/>
  <c r="D9" i="3"/>
  <c r="E9" i="3" s="1"/>
  <c r="F9" i="3" l="1"/>
  <c r="E10" i="3"/>
  <c r="D10" i="3"/>
  <c r="F10" i="3" l="1"/>
  <c r="G9" i="3"/>
  <c r="H9" i="3" l="1"/>
  <c r="G10" i="3"/>
  <c r="I9" i="3" l="1"/>
  <c r="I10" i="3" s="1"/>
  <c r="H10" i="3"/>
  <c r="D4" i="4" l="1"/>
  <c r="D4" i="5" s="1"/>
  <c r="D4" i="8" s="1"/>
  <c r="D4" i="9" s="1"/>
  <c r="D4" i="6" s="1"/>
  <c r="D4" i="7" s="1"/>
  <c r="BV6" i="11"/>
</calcChain>
</file>

<file path=xl/sharedStrings.xml><?xml version="1.0" encoding="utf-8"?>
<sst xmlns="http://schemas.openxmlformats.org/spreadsheetml/2006/main" count="1083" uniqueCount="210">
  <si>
    <t>Sunday</t>
  </si>
  <si>
    <t>Monday</t>
  </si>
  <si>
    <t>Tuesday</t>
  </si>
  <si>
    <t>Wednesday</t>
  </si>
  <si>
    <t>Thursday</t>
  </si>
  <si>
    <t>Friday</t>
  </si>
  <si>
    <t>Saturday</t>
  </si>
  <si>
    <t>Hours</t>
  </si>
  <si>
    <t>Shift</t>
  </si>
  <si>
    <t>On</t>
  </si>
  <si>
    <t>Off</t>
  </si>
  <si>
    <t xml:space="preserve">Rest </t>
  </si>
  <si>
    <t>Day</t>
  </si>
  <si>
    <t xml:space="preserve">Week Commencing Sunday </t>
  </si>
  <si>
    <t>Daily Alteration Sheet</t>
  </si>
  <si>
    <t>Driver</t>
  </si>
  <si>
    <t>Shift ID</t>
  </si>
  <si>
    <t>On Duty</t>
  </si>
  <si>
    <t>Off Duty</t>
  </si>
  <si>
    <t xml:space="preserve">Name </t>
  </si>
  <si>
    <t>Comments</t>
  </si>
  <si>
    <t>Off Roster</t>
  </si>
  <si>
    <t>Activity</t>
  </si>
  <si>
    <t>Rest Day Off</t>
  </si>
  <si>
    <t>Type</t>
  </si>
  <si>
    <t>Name</t>
  </si>
  <si>
    <t>Description</t>
  </si>
  <si>
    <t>Training &amp; Detachments</t>
  </si>
  <si>
    <t>Other (Leave, Sick etc.)</t>
  </si>
  <si>
    <t>Contact Numbers</t>
  </si>
  <si>
    <t>Sun</t>
  </si>
  <si>
    <t>Mon</t>
  </si>
  <si>
    <t>Tue</t>
  </si>
  <si>
    <t>Wed</t>
  </si>
  <si>
    <t>Thu</t>
  </si>
  <si>
    <t>Fri</t>
  </si>
  <si>
    <t>Sat</t>
  </si>
  <si>
    <t>Dutty Hours</t>
  </si>
  <si>
    <t>Actual Hours</t>
  </si>
  <si>
    <t>Actual depot Hours</t>
  </si>
  <si>
    <t>Mainline &amp; Depot Hours</t>
  </si>
  <si>
    <t>Mainline</t>
  </si>
  <si>
    <t>Depot</t>
  </si>
  <si>
    <t>Actual Mainline Hours</t>
  </si>
  <si>
    <t>BaseRoster Mainline Hours</t>
  </si>
  <si>
    <t>BaseRoster depot Hours</t>
  </si>
  <si>
    <t>BaseRoster Hours</t>
  </si>
  <si>
    <t>Actual</t>
  </si>
  <si>
    <t>BaseRoster</t>
  </si>
  <si>
    <t>Totail Hours</t>
  </si>
  <si>
    <t>Total</t>
  </si>
  <si>
    <t>Dammam</t>
  </si>
  <si>
    <t>Dammam Drivers</t>
  </si>
  <si>
    <t>Zamil Ahmed Al-Amiri</t>
  </si>
  <si>
    <t>Ahmed Hussein Al snaber</t>
  </si>
  <si>
    <t>Zaki Ali Al-Hendar</t>
  </si>
  <si>
    <t>Khaled Saleh Al-Zahrani</t>
  </si>
  <si>
    <t>Zakaria Abdullah Al-Batran</t>
  </si>
  <si>
    <t>Zaki Mohammed Al Darwish</t>
  </si>
  <si>
    <t>Suleiman Yahya Ghazwani</t>
  </si>
  <si>
    <t>Salah Abdel Aziz Bou Shlibi</t>
  </si>
  <si>
    <t>Sadiq Majid Al Zawad</t>
  </si>
  <si>
    <t>Abdul Rahman Ahmed Al-Asiri</t>
  </si>
  <si>
    <t>Abdullah Abbas Al-Mari</t>
  </si>
  <si>
    <t>Ali Ahmed Al-Farhan</t>
  </si>
  <si>
    <t>Ali Hassan Almeer</t>
  </si>
  <si>
    <t>Omar Salem Al-Harbi</t>
  </si>
  <si>
    <t>Qasim Abdullah Al-Muhanna</t>
  </si>
  <si>
    <t>Mohammed Hassan Al Mahasna</t>
  </si>
  <si>
    <t>Abdul Karim Hamid Al-Ghamdi</t>
  </si>
  <si>
    <t>Saeed Ali Hindi</t>
  </si>
  <si>
    <t>Saleh Abdul Mohsen Ashhab</t>
  </si>
  <si>
    <t>Mohammed Khaled Al-Muhanna</t>
  </si>
  <si>
    <t>Faisal Abdul Rahman Al Naghmosh</t>
  </si>
  <si>
    <t>Ali Muhammad Al-Hoda</t>
  </si>
  <si>
    <t>Abdulaziz Mohammed Al-Omani</t>
  </si>
  <si>
    <t>Attia Saad Al-Hazmi</t>
  </si>
  <si>
    <t>Nayef Khaled Al-Sahli</t>
  </si>
  <si>
    <t>Ali Fadel Al-Hamada</t>
  </si>
  <si>
    <t>Hussein Abdullah Al Hamid</t>
  </si>
  <si>
    <t>Ahmed Ali Al-Dossary</t>
  </si>
  <si>
    <t>Jamaan Ali Al-Zahrani</t>
  </si>
  <si>
    <t>Rashid Muhammad Al-Hussein</t>
  </si>
  <si>
    <t>Motlaq Abdullah Alotaibi</t>
  </si>
  <si>
    <t>Awad Ali Al-Ammari</t>
  </si>
  <si>
    <t xml:space="preserve">Operation Train Crew Office Ext: +966 (0) 11 525 0000 Ext: </t>
  </si>
  <si>
    <t>Mobile#</t>
  </si>
  <si>
    <t>053 789 9912</t>
  </si>
  <si>
    <t>053 272 7786</t>
  </si>
  <si>
    <t>055 841 9122</t>
  </si>
  <si>
    <t>054 343 8188</t>
  </si>
  <si>
    <t>054 074 0667</t>
  </si>
  <si>
    <t>050 480 5743</t>
  </si>
  <si>
    <t>055 620 0830</t>
  </si>
  <si>
    <t>054 588 8707</t>
  </si>
  <si>
    <t>054 120 1764</t>
  </si>
  <si>
    <t>053 448 6649</t>
  </si>
  <si>
    <t>050 589 6862</t>
  </si>
  <si>
    <t>054 838 1163</t>
  </si>
  <si>
    <t>050 290 9940</t>
  </si>
  <si>
    <t>056 733 3988</t>
  </si>
  <si>
    <t>054 148 5832</t>
  </si>
  <si>
    <t>050 380 3202</t>
  </si>
  <si>
    <t>055 199 5556</t>
  </si>
  <si>
    <t>053 099 0525</t>
  </si>
  <si>
    <t>056 690 6112</t>
  </si>
  <si>
    <t>054 424 9737</t>
  </si>
  <si>
    <t>059 898 3344</t>
  </si>
  <si>
    <t>059 829 4884</t>
  </si>
  <si>
    <t>056 668 9272</t>
  </si>
  <si>
    <t>056 221 9994</t>
  </si>
  <si>
    <t>056 955 5779</t>
  </si>
  <si>
    <t>054 333 9705</t>
  </si>
  <si>
    <t>050 436 4207</t>
  </si>
  <si>
    <t>055 113 3662</t>
  </si>
  <si>
    <t>055 499 1301</t>
  </si>
  <si>
    <t>050 491 3460</t>
  </si>
  <si>
    <t>050 005 4427</t>
  </si>
  <si>
    <t>055 813 4841</t>
  </si>
  <si>
    <t xml:space="preserve">Accommodation </t>
  </si>
  <si>
    <t>Ahmed Mohammed Al-Mubarak</t>
  </si>
  <si>
    <t>050 008 6369</t>
  </si>
  <si>
    <t>Hassan Ali Al-Ghanem</t>
  </si>
  <si>
    <t>059 044 1466</t>
  </si>
  <si>
    <t>Ali Saad Al-Bouhsa</t>
  </si>
  <si>
    <t>050 190 5680</t>
  </si>
  <si>
    <t>Abdul Khaleq Abdullah Al Muhaisin</t>
  </si>
  <si>
    <t>050 819 5553</t>
  </si>
  <si>
    <t>Muhammad Ali Al-Nasser</t>
  </si>
  <si>
    <t>055 704 4472</t>
  </si>
  <si>
    <t>Mohammed Abdulrahman Al-Nwaiser</t>
  </si>
  <si>
    <t>056 651 4573</t>
  </si>
  <si>
    <t>Abdullah Fayez Al-Subaie</t>
  </si>
  <si>
    <t>054 448 6800</t>
  </si>
  <si>
    <t>Ali Hussain Al-Rashed</t>
  </si>
  <si>
    <t>055 579 4767</t>
  </si>
  <si>
    <t>Ahmed Habib Al-Mousa</t>
  </si>
  <si>
    <t>054 665 2251</t>
  </si>
  <si>
    <t>Hani Ali Al-Rowaimi</t>
  </si>
  <si>
    <t>050 492 0925</t>
  </si>
  <si>
    <t>It is your responsibility to consult the Daily Alteration Sheet to ensure that you are aware of your shifts and any changes that may have taken place.</t>
  </si>
  <si>
    <t>All leave, sick, training, off roster etc. is shown on the Daily Sheets</t>
  </si>
  <si>
    <t>Location</t>
  </si>
  <si>
    <t>Km</t>
  </si>
  <si>
    <t>in</t>
  </si>
  <si>
    <t>out</t>
  </si>
  <si>
    <t>Hours Rest</t>
  </si>
  <si>
    <t xml:space="preserve">Abdul Rahman Ahmed Al-Asiri </t>
  </si>
  <si>
    <t xml:space="preserve">Omar Salem Al-Harbi </t>
  </si>
  <si>
    <t xml:space="preserve">Sadiq Majid Al Zawad </t>
  </si>
  <si>
    <t xml:space="preserve">Jamaan Ali Al-Zahrani </t>
  </si>
  <si>
    <t xml:space="preserve">Ali Ahmed Al-Farhan </t>
  </si>
  <si>
    <t xml:space="preserve">Saeed Ali Hindi </t>
  </si>
  <si>
    <t xml:space="preserve">Attia Saad Al-Hazmi </t>
  </si>
  <si>
    <t xml:space="preserve">Abdullah Abbas Al-Mari </t>
  </si>
  <si>
    <t>Ismail Khalifa Al- Amal</t>
  </si>
  <si>
    <t xml:space="preserve">Hussein Ali Al-Mubarak </t>
  </si>
  <si>
    <t xml:space="preserve">Ahmed Ali Al-Dossary </t>
  </si>
  <si>
    <t>Ali Mohammed Alhadi</t>
  </si>
  <si>
    <t xml:space="preserve">Ahmed Almadeh </t>
  </si>
  <si>
    <t>Sami Hussein Al-Nazar</t>
  </si>
  <si>
    <t xml:space="preserve">Zaki Ali Al-Hendar </t>
  </si>
  <si>
    <t>SP</t>
  </si>
  <si>
    <t>DD2</t>
  </si>
  <si>
    <t>Rest</t>
  </si>
  <si>
    <t xml:space="preserve"> </t>
  </si>
  <si>
    <t>MLD13</t>
  </si>
  <si>
    <t>MLD14</t>
  </si>
  <si>
    <t>MLD8</t>
  </si>
  <si>
    <t>MLD3 &amp; 10</t>
  </si>
  <si>
    <t>MLD11&amp;20</t>
  </si>
  <si>
    <t>DSBY 1</t>
  </si>
  <si>
    <t>HSBY 1</t>
  </si>
  <si>
    <t>MLD3&amp;10</t>
  </si>
  <si>
    <t>MLD5&amp;12</t>
  </si>
  <si>
    <t>DSBY 2</t>
  </si>
  <si>
    <t>MLD9&amp;18</t>
  </si>
  <si>
    <t>HSBY 2</t>
  </si>
  <si>
    <t>MLD19&amp;2</t>
  </si>
  <si>
    <t>DDD2</t>
  </si>
  <si>
    <t>DDD3</t>
  </si>
  <si>
    <t>DDD1</t>
  </si>
  <si>
    <t>DSBY1</t>
  </si>
  <si>
    <t>DSBY2</t>
  </si>
  <si>
    <t xml:space="preserve">Nayef Khaled Al-Sahli </t>
  </si>
  <si>
    <t>Vacancy2</t>
  </si>
  <si>
    <t>Abdulkareem Hamid Al-Ghamdi</t>
  </si>
  <si>
    <t>Vacancy1</t>
  </si>
  <si>
    <t xml:space="preserve">Ahmed Mohammed Al-Mubarak </t>
  </si>
  <si>
    <t xml:space="preserve">Muhammad Ali Al-Nasser  </t>
  </si>
  <si>
    <t>Ali Saad Al-Ruwayjih</t>
  </si>
  <si>
    <t>Saleh A. Al Shehab</t>
  </si>
  <si>
    <t>Saleh Hussein Al-Saleh</t>
  </si>
  <si>
    <t xml:space="preserve">Muhammed </t>
  </si>
  <si>
    <t>DET</t>
  </si>
  <si>
    <t>Muhammed</t>
  </si>
  <si>
    <t xml:space="preserve">Omar </t>
  </si>
  <si>
    <t>MLD21&amp;24</t>
  </si>
  <si>
    <t>MLD23&amp;26</t>
  </si>
  <si>
    <t>MLD25&amp;28</t>
  </si>
  <si>
    <t>MLD27&amp;30</t>
  </si>
  <si>
    <t>MLD29&amp;32</t>
  </si>
  <si>
    <t>MLD31&amp;34</t>
  </si>
  <si>
    <t>SP-H</t>
  </si>
  <si>
    <t>MLD33&amp;38</t>
  </si>
  <si>
    <t>MLD7&amp;16</t>
  </si>
  <si>
    <t>MLD19&amp;22</t>
  </si>
  <si>
    <t>MLD35&amp;2</t>
  </si>
  <si>
    <t>TRG</t>
  </si>
  <si>
    <t>Schedule Review Meeting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</si>
</sst>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hh:mm"/>
    <numFmt numFmtId="165" formatCode="ddd"/>
    <numFmt numFmtId="166" formatCode="[$-409]d\-mmm;@"/>
    <numFmt numFmtId="167" formatCode="[h]:mm"/>
  </numFmts>
  <fonts count="5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</font>
    <font>
      <sz val="18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</font>
    <font>
      <b/>
      <sz val="18"/>
      <name val="Calibri"/>
      <family val="2"/>
      <scheme val="minor"/>
    </font>
    <font>
      <b/>
      <sz val="48"/>
      <color theme="1"/>
      <name val="Calibri"/>
      <family val="2"/>
    </font>
    <font>
      <b/>
      <sz val="22"/>
      <color theme="1"/>
      <name val="Calibri"/>
      <family val="2"/>
    </font>
    <font>
      <b/>
      <sz val="11"/>
      <color theme="1"/>
      <name val="Calibri"/>
      <family val="2"/>
    </font>
    <font>
      <sz val="22"/>
      <color theme="1"/>
      <name val="Calibri"/>
      <family val="2"/>
    </font>
    <font>
      <b/>
      <sz val="14"/>
      <color theme="1"/>
      <name val="Calibri"/>
      <family val="2"/>
    </font>
    <font>
      <sz val="14"/>
      <color theme="1"/>
      <name val="Calibri"/>
      <family val="2"/>
    </font>
    <font>
      <sz val="12"/>
      <color theme="1"/>
      <name val="Calibri"/>
      <family val="2"/>
    </font>
    <font>
      <b/>
      <sz val="22"/>
      <color rgb="FF00B050"/>
      <name val="Calibri"/>
      <family val="2"/>
      <scheme val="minor"/>
    </font>
    <font>
      <sz val="11"/>
      <name val="Calibri"/>
      <family val="2"/>
      <scheme val="minor"/>
    </font>
    <font>
      <sz val="16"/>
      <name val="Calibri"/>
      <family val="2"/>
    </font>
    <font>
      <sz val="14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8"/>
      <name val="Calibri"/>
      <family val="2"/>
    </font>
    <font>
      <sz val="11"/>
      <color rgb="FFFF0000"/>
      <name val="Calibri"/>
      <family val="2"/>
    </font>
    <font>
      <sz val="14"/>
      <color rgb="FFFF0000"/>
      <name val="Calibri"/>
      <family val="2"/>
    </font>
    <font>
      <sz val="10"/>
      <color rgb="FF000000"/>
      <name val="Times New Roman"/>
      <family val="1"/>
    </font>
    <font>
      <b/>
      <sz val="20"/>
      <color rgb="FFFF0000"/>
      <name val="Calibri"/>
      <family val="2"/>
      <scheme val="minor"/>
    </font>
    <font>
      <b/>
      <sz val="36"/>
      <color rgb="FF00B050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8"/>
      <color rgb="FF9C0006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</font>
    <font>
      <b/>
      <sz val="22"/>
      <name val="Calibri"/>
      <family val="2"/>
    </font>
    <font>
      <sz val="22"/>
      <name val="Calibri"/>
      <family val="2"/>
    </font>
    <font>
      <b/>
      <sz val="14"/>
      <name val="Calibri"/>
      <family val="2"/>
    </font>
    <font>
      <sz val="14"/>
      <name val="Calibri"/>
      <family val="2"/>
    </font>
    <font>
      <b/>
      <sz val="14"/>
      <color rgb="FFFF0000"/>
      <name val="Calibri"/>
      <family val="2"/>
    </font>
    <font>
      <sz val="11"/>
      <color rgb="FF006100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theme="0"/>
      <name val="Calibri"/>
      <family val="2"/>
    </font>
    <font>
      <sz val="8"/>
      <color theme="0"/>
      <name val="Calibri"/>
      <family val="2"/>
    </font>
    <font>
      <sz val="14"/>
      <color theme="0"/>
      <name val="Calibri"/>
      <family val="2"/>
    </font>
    <font>
      <sz val="18"/>
      <color rgb="FF006100"/>
      <name val="Calibri"/>
      <family val="2"/>
      <scheme val="minor"/>
    </font>
    <font>
      <sz val="18"/>
      <color rgb="FF9C5700"/>
      <name val="Calibri"/>
      <family val="2"/>
      <scheme val="minor"/>
    </font>
    <font>
      <sz val="8"/>
      <color rgb="FFFF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EB9C"/>
      </patternFill>
    </fill>
  </fills>
  <borders count="3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6">
    <xf numFmtId="0" fontId="0" fillId="0" borderId="0"/>
    <xf numFmtId="0" fontId="13" fillId="0" borderId="0"/>
    <xf numFmtId="0" fontId="33" fillId="0" borderId="0"/>
    <xf numFmtId="0" fontId="37" fillId="3" borderId="0" applyNumberFormat="0" applyBorder="0" applyAlignment="0" applyProtection="0"/>
    <xf numFmtId="0" fontId="48" fillId="6" borderId="0" applyNumberFormat="0" applyBorder="0" applyAlignment="0" applyProtection="0"/>
    <xf numFmtId="0" fontId="49" fillId="7" borderId="0" applyNumberFormat="0" applyBorder="0" applyAlignment="0" applyProtection="0"/>
  </cellStyleXfs>
  <cellXfs count="300">
    <xf numFmtId="0" fontId="0" fillId="0" borderId="0" xfId="0"/>
    <xf numFmtId="0" fontId="5" fillId="2" borderId="5" xfId="0" applyFont="1" applyFill="1" applyBorder="1" applyAlignment="1">
      <alignment horizontal="center"/>
    </xf>
    <xf numFmtId="0" fontId="16" fillId="2" borderId="6" xfId="0" applyFont="1" applyFill="1" applyBorder="1" applyAlignment="1">
      <alignment horizontal="center"/>
    </xf>
    <xf numFmtId="20" fontId="5" fillId="2" borderId="7" xfId="0" applyNumberFormat="1" applyFont="1" applyFill="1" applyBorder="1" applyAlignment="1">
      <alignment horizontal="center"/>
    </xf>
    <xf numFmtId="20" fontId="5" fillId="2" borderId="5" xfId="0" applyNumberFormat="1" applyFont="1" applyFill="1" applyBorder="1" applyAlignment="1">
      <alignment horizontal="center"/>
    </xf>
    <xf numFmtId="0" fontId="0" fillId="2" borderId="0" xfId="0" applyFill="1"/>
    <xf numFmtId="0" fontId="0" fillId="2" borderId="0" xfId="0" applyFill="1" applyAlignment="1">
      <alignment horizontal="center"/>
    </xf>
    <xf numFmtId="0" fontId="4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right"/>
    </xf>
    <xf numFmtId="0" fontId="1" fillId="2" borderId="0" xfId="0" applyFont="1" applyFill="1"/>
    <xf numFmtId="20" fontId="5" fillId="2" borderId="0" xfId="0" applyNumberFormat="1" applyFont="1" applyFill="1" applyAlignment="1">
      <alignment horizontal="center"/>
    </xf>
    <xf numFmtId="0" fontId="15" fillId="2" borderId="0" xfId="0" applyFont="1" applyFill="1"/>
    <xf numFmtId="0" fontId="17" fillId="2" borderId="0" xfId="0" applyFont="1" applyFill="1"/>
    <xf numFmtId="0" fontId="19" fillId="2" borderId="0" xfId="0" applyFont="1" applyFill="1"/>
    <xf numFmtId="0" fontId="18" fillId="2" borderId="0" xfId="0" applyFont="1" applyFill="1"/>
    <xf numFmtId="0" fontId="20" fillId="2" borderId="0" xfId="0" applyFont="1" applyFill="1"/>
    <xf numFmtId="0" fontId="21" fillId="2" borderId="6" xfId="0" applyFont="1" applyFill="1" applyBorder="1" applyAlignment="1">
      <alignment horizontal="center"/>
    </xf>
    <xf numFmtId="0" fontId="22" fillId="2" borderId="0" xfId="0" applyFont="1" applyFill="1"/>
    <xf numFmtId="20" fontId="22" fillId="2" borderId="0" xfId="0" applyNumberFormat="1" applyFont="1" applyFill="1"/>
    <xf numFmtId="0" fontId="21" fillId="2" borderId="0" xfId="0" applyFont="1" applyFill="1" applyAlignment="1">
      <alignment horizontal="center"/>
    </xf>
    <xf numFmtId="0" fontId="21" fillId="2" borderId="0" xfId="0" applyFont="1" applyFill="1"/>
    <xf numFmtId="0" fontId="22" fillId="2" borderId="0" xfId="0" applyFont="1" applyFill="1" applyAlignment="1">
      <alignment horizontal="left"/>
    </xf>
    <xf numFmtId="0" fontId="21" fillId="2" borderId="0" xfId="0" applyFont="1" applyFill="1" applyAlignment="1">
      <alignment horizontal="left"/>
    </xf>
    <xf numFmtId="164" fontId="22" fillId="2" borderId="0" xfId="0" applyNumberFormat="1" applyFont="1" applyFill="1" applyAlignment="1">
      <alignment horizontal="center"/>
    </xf>
    <xf numFmtId="20" fontId="22" fillId="2" borderId="0" xfId="0" applyNumberFormat="1" applyFont="1" applyFill="1" applyAlignment="1">
      <alignment horizontal="center"/>
    </xf>
    <xf numFmtId="0" fontId="6" fillId="2" borderId="0" xfId="0" applyFont="1" applyFill="1" applyAlignment="1">
      <alignment vertical="center"/>
    </xf>
    <xf numFmtId="0" fontId="8" fillId="2" borderId="0" xfId="0" applyFont="1" applyFill="1" applyAlignment="1">
      <alignment vertical="center" wrapText="1"/>
    </xf>
    <xf numFmtId="0" fontId="2" fillId="2" borderId="0" xfId="0" applyFont="1" applyFill="1" applyAlignment="1">
      <alignment vertical="center"/>
    </xf>
    <xf numFmtId="16" fontId="10" fillId="2" borderId="1" xfId="0" applyNumberFormat="1" applyFont="1" applyFill="1" applyBorder="1" applyAlignment="1">
      <alignment horizontal="center"/>
    </xf>
    <xf numFmtId="16" fontId="10" fillId="2" borderId="2" xfId="0" applyNumberFormat="1" applyFont="1" applyFill="1" applyBorder="1" applyAlignment="1">
      <alignment horizontal="center"/>
    </xf>
    <xf numFmtId="16" fontId="10" fillId="2" borderId="3" xfId="0" applyNumberFormat="1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0" fontId="2" fillId="2" borderId="18" xfId="0" applyFont="1" applyFill="1" applyBorder="1" applyAlignment="1">
      <alignment horizontal="center" wrapText="1"/>
    </xf>
    <xf numFmtId="165" fontId="10" fillId="2" borderId="5" xfId="0" applyNumberFormat="1" applyFont="1" applyFill="1" applyBorder="1" applyAlignment="1">
      <alignment horizontal="center" wrapText="1"/>
    </xf>
    <xf numFmtId="165" fontId="10" fillId="2" borderId="6" xfId="0" applyNumberFormat="1" applyFont="1" applyFill="1" applyBorder="1" applyAlignment="1">
      <alignment horizontal="center" wrapText="1"/>
    </xf>
    <xf numFmtId="165" fontId="10" fillId="2" borderId="7" xfId="0" applyNumberFormat="1" applyFont="1" applyFill="1" applyBorder="1" applyAlignment="1">
      <alignment horizontal="center" wrapText="1"/>
    </xf>
    <xf numFmtId="0" fontId="0" fillId="2" borderId="19" xfId="0" applyFill="1" applyBorder="1"/>
    <xf numFmtId="0" fontId="0" fillId="2" borderId="15" xfId="0" applyFill="1" applyBorder="1"/>
    <xf numFmtId="0" fontId="12" fillId="2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  <xf numFmtId="20" fontId="12" fillId="2" borderId="0" xfId="0" applyNumberFormat="1" applyFont="1" applyFill="1" applyAlignment="1">
      <alignment horizontal="center" vertical="center" wrapText="1"/>
    </xf>
    <xf numFmtId="0" fontId="11" fillId="2" borderId="4" xfId="0" applyFont="1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16" xfId="0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9" xfId="0" applyFill="1" applyBorder="1" applyAlignment="1">
      <alignment horizontal="left" vertical="center" wrapText="1"/>
    </xf>
    <xf numFmtId="0" fontId="0" fillId="2" borderId="9" xfId="0" applyFill="1" applyBorder="1"/>
    <xf numFmtId="0" fontId="0" fillId="2" borderId="9" xfId="0" applyFill="1" applyBorder="1" applyAlignment="1">
      <alignment horizontal="center" vertical="center" wrapText="1"/>
    </xf>
    <xf numFmtId="0" fontId="0" fillId="2" borderId="10" xfId="0" applyFill="1" applyBorder="1"/>
    <xf numFmtId="0" fontId="9" fillId="2" borderId="0" xfId="0" applyFont="1" applyFill="1" applyAlignment="1">
      <alignment horizontal="center"/>
    </xf>
    <xf numFmtId="0" fontId="14" fillId="2" borderId="6" xfId="1" applyFont="1" applyFill="1" applyBorder="1" applyAlignment="1">
      <alignment horizontal="center" vertical="center"/>
    </xf>
    <xf numFmtId="0" fontId="15" fillId="2" borderId="0" xfId="1" applyFont="1" applyFill="1" applyAlignment="1">
      <alignment horizontal="center" vertical="center"/>
    </xf>
    <xf numFmtId="15" fontId="7" fillId="2" borderId="0" xfId="0" applyNumberFormat="1" applyFont="1" applyFill="1"/>
    <xf numFmtId="0" fontId="25" fillId="2" borderId="0" xfId="0" applyFont="1" applyFill="1"/>
    <xf numFmtId="0" fontId="26" fillId="2" borderId="4" xfId="0" applyFont="1" applyFill="1" applyBorder="1" applyAlignment="1">
      <alignment vertical="center"/>
    </xf>
    <xf numFmtId="167" fontId="2" fillId="2" borderId="0" xfId="0" applyNumberFormat="1" applyFont="1" applyFill="1" applyAlignment="1">
      <alignment horizontal="center"/>
    </xf>
    <xf numFmtId="167" fontId="28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29" fillId="2" borderId="6" xfId="0" applyFont="1" applyFill="1" applyBorder="1" applyAlignment="1">
      <alignment horizontal="center"/>
    </xf>
    <xf numFmtId="167" fontId="0" fillId="2" borderId="0" xfId="0" applyNumberFormat="1" applyFill="1" applyAlignment="1">
      <alignment horizontal="center" vertical="center"/>
    </xf>
    <xf numFmtId="167" fontId="27" fillId="2" borderId="12" xfId="0" applyNumberFormat="1" applyFont="1" applyFill="1" applyBorder="1" applyAlignment="1">
      <alignment horizontal="center" vertical="center"/>
    </xf>
    <xf numFmtId="0" fontId="29" fillId="2" borderId="5" xfId="0" applyFont="1" applyFill="1" applyBorder="1" applyAlignment="1">
      <alignment horizontal="center"/>
    </xf>
    <xf numFmtId="0" fontId="22" fillId="2" borderId="5" xfId="0" applyFont="1" applyFill="1" applyBorder="1" applyAlignment="1">
      <alignment horizontal="center"/>
    </xf>
    <xf numFmtId="167" fontId="27" fillId="2" borderId="5" xfId="0" applyNumberFormat="1" applyFont="1" applyFill="1" applyBorder="1" applyAlignment="1">
      <alignment horizontal="center" vertical="center"/>
    </xf>
    <xf numFmtId="167" fontId="0" fillId="2" borderId="0" xfId="0" applyNumberFormat="1" applyFill="1" applyAlignment="1">
      <alignment horizontal="center"/>
    </xf>
    <xf numFmtId="0" fontId="25" fillId="2" borderId="0" xfId="0" applyFont="1" applyFill="1" applyAlignment="1">
      <alignment horizontal="right"/>
    </xf>
    <xf numFmtId="0" fontId="25" fillId="2" borderId="0" xfId="0" applyFont="1" applyFill="1" applyAlignment="1">
      <alignment horizontal="center"/>
    </xf>
    <xf numFmtId="0" fontId="23" fillId="2" borderId="6" xfId="0" applyFont="1" applyFill="1" applyBorder="1" applyAlignment="1">
      <alignment horizontal="center"/>
    </xf>
    <xf numFmtId="0" fontId="31" fillId="2" borderId="0" xfId="0" applyFont="1" applyFill="1"/>
    <xf numFmtId="0" fontId="32" fillId="2" borderId="0" xfId="0" applyFont="1" applyFill="1"/>
    <xf numFmtId="0" fontId="16" fillId="2" borderId="0" xfId="0" applyFont="1" applyFill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20" fontId="30" fillId="2" borderId="0" xfId="0" applyNumberFormat="1" applyFont="1" applyFill="1" applyAlignment="1">
      <alignment horizontal="center"/>
    </xf>
    <xf numFmtId="0" fontId="0" fillId="2" borderId="6" xfId="0" applyFill="1" applyBorder="1" applyAlignment="1">
      <alignment horizontal="left"/>
    </xf>
    <xf numFmtId="0" fontId="0" fillId="2" borderId="6" xfId="0" applyFill="1" applyBorder="1" applyAlignment="1">
      <alignment horizontal="center"/>
    </xf>
    <xf numFmtId="0" fontId="0" fillId="2" borderId="0" xfId="0" applyFill="1" applyAlignment="1">
      <alignment horizontal="left"/>
    </xf>
    <xf numFmtId="0" fontId="0" fillId="2" borderId="6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5" fillId="2" borderId="8" xfId="0" applyFont="1" applyFill="1" applyBorder="1" applyAlignment="1">
      <alignment horizontal="center"/>
    </xf>
    <xf numFmtId="20" fontId="5" fillId="2" borderId="10" xfId="0" applyNumberFormat="1" applyFont="1" applyFill="1" applyBorder="1" applyAlignment="1">
      <alignment horizontal="center"/>
    </xf>
    <xf numFmtId="0" fontId="16" fillId="2" borderId="9" xfId="0" applyFont="1" applyFill="1" applyBorder="1" applyAlignment="1">
      <alignment horizontal="center"/>
    </xf>
    <xf numFmtId="0" fontId="30" fillId="2" borderId="4" xfId="0" applyFont="1" applyFill="1" applyBorder="1" applyAlignment="1">
      <alignment horizontal="left" vertical="center"/>
    </xf>
    <xf numFmtId="0" fontId="5" fillId="2" borderId="0" xfId="0" applyFont="1" applyFill="1" applyAlignment="1">
      <alignment horizontal="center"/>
    </xf>
    <xf numFmtId="20" fontId="26" fillId="2" borderId="0" xfId="0" applyNumberFormat="1" applyFont="1" applyFill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32" fillId="2" borderId="0" xfId="0" applyFont="1" applyFill="1" applyAlignment="1">
      <alignment horizontal="left"/>
    </xf>
    <xf numFmtId="0" fontId="1" fillId="2" borderId="5" xfId="0" applyFont="1" applyFill="1" applyBorder="1" applyAlignment="1">
      <alignment horizontal="center"/>
    </xf>
    <xf numFmtId="0" fontId="1" fillId="2" borderId="7" xfId="0" applyFont="1" applyFill="1" applyBorder="1"/>
    <xf numFmtId="167" fontId="12" fillId="2" borderId="7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167" fontId="12" fillId="2" borderId="4" xfId="0" applyNumberFormat="1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10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22" fillId="2" borderId="6" xfId="0" applyFont="1" applyFill="1" applyBorder="1" applyAlignment="1">
      <alignment horizontal="center"/>
    </xf>
    <xf numFmtId="0" fontId="29" fillId="2" borderId="12" xfId="0" applyFont="1" applyFill="1" applyBorder="1" applyAlignment="1">
      <alignment horizontal="center"/>
    </xf>
    <xf numFmtId="166" fontId="0" fillId="2" borderId="20" xfId="0" applyNumberFormat="1" applyFill="1" applyBorder="1" applyAlignment="1">
      <alignment horizontal="center"/>
    </xf>
    <xf numFmtId="0" fontId="8" fillId="2" borderId="24" xfId="0" applyFont="1" applyFill="1" applyBorder="1" applyAlignment="1">
      <alignment horizontal="center"/>
    </xf>
    <xf numFmtId="46" fontId="0" fillId="2" borderId="25" xfId="0" applyNumberFormat="1" applyFill="1" applyBorder="1"/>
    <xf numFmtId="46" fontId="0" fillId="2" borderId="26" xfId="0" applyNumberFormat="1" applyFill="1" applyBorder="1"/>
    <xf numFmtId="0" fontId="40" fillId="4" borderId="27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/>
    <xf numFmtId="0" fontId="40" fillId="4" borderId="6" xfId="0" applyFont="1" applyFill="1" applyBorder="1" applyAlignment="1">
      <alignment horizontal="center"/>
    </xf>
    <xf numFmtId="0" fontId="26" fillId="2" borderId="4" xfId="0" applyFont="1" applyFill="1" applyBorder="1" applyAlignment="1">
      <alignment horizontal="left" vertical="center"/>
    </xf>
    <xf numFmtId="167" fontId="25" fillId="2" borderId="5" xfId="0" applyNumberFormat="1" applyFont="1" applyFill="1" applyBorder="1" applyAlignment="1">
      <alignment horizontal="center" vertical="center"/>
    </xf>
    <xf numFmtId="167" fontId="25" fillId="2" borderId="6" xfId="0" applyNumberFormat="1" applyFont="1" applyFill="1" applyBorder="1" applyAlignment="1">
      <alignment horizontal="center" vertical="center"/>
    </xf>
    <xf numFmtId="167" fontId="0" fillId="5" borderId="6" xfId="0" applyNumberFormat="1" applyFill="1" applyBorder="1" applyAlignment="1">
      <alignment horizontal="center"/>
    </xf>
    <xf numFmtId="167" fontId="39" fillId="2" borderId="7" xfId="0" applyNumberFormat="1" applyFont="1" applyFill="1" applyBorder="1" applyAlignment="1">
      <alignment horizontal="center"/>
    </xf>
    <xf numFmtId="167" fontId="25" fillId="2" borderId="12" xfId="0" applyNumberFormat="1" applyFont="1" applyFill="1" applyBorder="1" applyAlignment="1">
      <alignment horizontal="center" vertical="center"/>
    </xf>
    <xf numFmtId="167" fontId="39" fillId="2" borderId="4" xfId="0" applyNumberFormat="1" applyFont="1" applyFill="1" applyBorder="1" applyAlignment="1">
      <alignment horizontal="center"/>
    </xf>
    <xf numFmtId="167" fontId="0" fillId="2" borderId="6" xfId="0" applyNumberFormat="1" applyFill="1" applyBorder="1" applyAlignment="1">
      <alignment horizontal="center"/>
    </xf>
    <xf numFmtId="167" fontId="27" fillId="2" borderId="6" xfId="0" applyNumberFormat="1" applyFont="1" applyFill="1" applyBorder="1" applyAlignment="1">
      <alignment horizontal="center" vertical="center"/>
    </xf>
    <xf numFmtId="0" fontId="29" fillId="2" borderId="7" xfId="0" applyFont="1" applyFill="1" applyBorder="1" applyAlignment="1">
      <alignment horizontal="center"/>
    </xf>
    <xf numFmtId="0" fontId="23" fillId="2" borderId="7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1" fillId="0" borderId="6" xfId="0" applyFont="1" applyBorder="1" applyAlignment="1">
      <alignment horizontal="center"/>
    </xf>
    <xf numFmtId="0" fontId="22" fillId="0" borderId="6" xfId="0" applyFont="1" applyBorder="1" applyAlignment="1">
      <alignment horizontal="center"/>
    </xf>
    <xf numFmtId="164" fontId="22" fillId="0" borderId="6" xfId="0" applyNumberFormat="1" applyFont="1" applyBorder="1" applyAlignment="1">
      <alignment horizontal="center"/>
    </xf>
    <xf numFmtId="20" fontId="22" fillId="0" borderId="6" xfId="0" applyNumberFormat="1" applyFont="1" applyBorder="1" applyAlignment="1">
      <alignment horizontal="center"/>
    </xf>
    <xf numFmtId="0" fontId="15" fillId="0" borderId="6" xfId="0" applyFont="1" applyBorder="1" applyAlignment="1">
      <alignment horizontal="center"/>
    </xf>
    <xf numFmtId="20" fontId="5" fillId="0" borderId="5" xfId="0" applyNumberFormat="1" applyFont="1" applyBorder="1" applyAlignment="1">
      <alignment horizontal="center"/>
    </xf>
    <xf numFmtId="20" fontId="5" fillId="0" borderId="7" xfId="0" applyNumberFormat="1" applyFont="1" applyBorder="1" applyAlignment="1">
      <alignment horizontal="center"/>
    </xf>
    <xf numFmtId="167" fontId="41" fillId="2" borderId="0" xfId="0" applyNumberFormat="1" applyFont="1" applyFill="1"/>
    <xf numFmtId="0" fontId="42" fillId="2" borderId="0" xfId="0" applyFont="1" applyFill="1"/>
    <xf numFmtId="0" fontId="43" fillId="2" borderId="0" xfId="0" applyFont="1" applyFill="1"/>
    <xf numFmtId="0" fontId="44" fillId="2" borderId="0" xfId="0" applyFont="1" applyFill="1"/>
    <xf numFmtId="0" fontId="45" fillId="2" borderId="6" xfId="0" applyFont="1" applyFill="1" applyBorder="1" applyAlignment="1">
      <alignment horizontal="center"/>
    </xf>
    <xf numFmtId="0" fontId="46" fillId="2" borderId="6" xfId="0" applyFont="1" applyFill="1" applyBorder="1" applyAlignment="1">
      <alignment horizontal="center"/>
    </xf>
    <xf numFmtId="164" fontId="46" fillId="2" borderId="6" xfId="0" applyNumberFormat="1" applyFont="1" applyFill="1" applyBorder="1" applyAlignment="1">
      <alignment horizontal="center"/>
    </xf>
    <xf numFmtId="0" fontId="46" fillId="2" borderId="0" xfId="0" applyFont="1" applyFill="1"/>
    <xf numFmtId="0" fontId="45" fillId="2" borderId="0" xfId="0" applyFont="1" applyFill="1" applyAlignment="1">
      <alignment horizontal="center"/>
    </xf>
    <xf numFmtId="0" fontId="45" fillId="2" borderId="0" xfId="0" applyFont="1" applyFill="1"/>
    <xf numFmtId="0" fontId="42" fillId="2" borderId="6" xfId="0" applyFont="1" applyFill="1" applyBorder="1" applyAlignment="1">
      <alignment horizontal="center"/>
    </xf>
    <xf numFmtId="0" fontId="36" fillId="2" borderId="0" xfId="0" applyFont="1" applyFill="1"/>
    <xf numFmtId="0" fontId="4" fillId="0" borderId="5" xfId="0" applyFont="1" applyBorder="1" applyAlignment="1">
      <alignment horizontal="center"/>
    </xf>
    <xf numFmtId="164" fontId="22" fillId="2" borderId="6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16" fillId="0" borderId="6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20" fontId="30" fillId="0" borderId="6" xfId="0" applyNumberFormat="1" applyFont="1" applyBorder="1" applyAlignment="1">
      <alignment horizontal="center"/>
    </xf>
    <xf numFmtId="20" fontId="28" fillId="2" borderId="6" xfId="0" applyNumberFormat="1" applyFont="1" applyFill="1" applyBorder="1" applyAlignment="1">
      <alignment horizontal="center"/>
    </xf>
    <xf numFmtId="0" fontId="38" fillId="0" borderId="5" xfId="3" applyFont="1" applyFill="1" applyBorder="1" applyAlignment="1">
      <alignment horizontal="center" vertical="center"/>
    </xf>
    <xf numFmtId="20" fontId="5" fillId="0" borderId="6" xfId="0" applyNumberFormat="1" applyFont="1" applyBorder="1" applyAlignment="1">
      <alignment horizontal="center"/>
    </xf>
    <xf numFmtId="20" fontId="5" fillId="0" borderId="10" xfId="0" applyNumberFormat="1" applyFont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20" fontId="28" fillId="2" borderId="0" xfId="0" applyNumberFormat="1" applyFont="1" applyFill="1" applyAlignment="1">
      <alignment horizontal="center"/>
    </xf>
    <xf numFmtId="20" fontId="22" fillId="2" borderId="6" xfId="0" applyNumberFormat="1" applyFont="1" applyFill="1" applyBorder="1" applyAlignment="1">
      <alignment horizontal="center"/>
    </xf>
    <xf numFmtId="0" fontId="28" fillId="2" borderId="6" xfId="0" applyFont="1" applyFill="1" applyBorder="1" applyAlignment="1">
      <alignment horizontal="center"/>
    </xf>
    <xf numFmtId="0" fontId="45" fillId="2" borderId="12" xfId="0" applyFont="1" applyFill="1" applyBorder="1" applyAlignment="1">
      <alignment horizontal="center"/>
    </xf>
    <xf numFmtId="164" fontId="46" fillId="2" borderId="12" xfId="0" applyNumberFormat="1" applyFont="1" applyFill="1" applyBorder="1" applyAlignment="1">
      <alignment horizontal="center"/>
    </xf>
    <xf numFmtId="0" fontId="46" fillId="2" borderId="0" xfId="0" applyFont="1" applyFill="1" applyAlignment="1">
      <alignment horizontal="center"/>
    </xf>
    <xf numFmtId="164" fontId="46" fillId="2" borderId="0" xfId="0" applyNumberFormat="1" applyFont="1" applyFill="1" applyAlignment="1">
      <alignment horizontal="center"/>
    </xf>
    <xf numFmtId="20" fontId="30" fillId="2" borderId="19" xfId="0" applyNumberFormat="1" applyFont="1" applyFill="1" applyBorder="1" applyAlignment="1">
      <alignment horizontal="center"/>
    </xf>
    <xf numFmtId="20" fontId="5" fillId="2" borderId="34" xfId="0" applyNumberFormat="1" applyFont="1" applyFill="1" applyBorder="1" applyAlignment="1">
      <alignment horizontal="center"/>
    </xf>
    <xf numFmtId="0" fontId="38" fillId="2" borderId="5" xfId="3" applyFont="1" applyFill="1" applyBorder="1" applyAlignment="1">
      <alignment horizontal="center" vertical="center"/>
    </xf>
    <xf numFmtId="20" fontId="5" fillId="2" borderId="6" xfId="0" applyNumberFormat="1" applyFont="1" applyFill="1" applyBorder="1" applyAlignment="1">
      <alignment horizontal="center"/>
    </xf>
    <xf numFmtId="20" fontId="36" fillId="2" borderId="6" xfId="0" applyNumberFormat="1" applyFont="1" applyFill="1" applyBorder="1" applyAlignment="1">
      <alignment horizontal="center"/>
    </xf>
    <xf numFmtId="20" fontId="36" fillId="2" borderId="7" xfId="0" applyNumberFormat="1" applyFont="1" applyFill="1" applyBorder="1" applyAlignment="1">
      <alignment horizontal="center"/>
    </xf>
    <xf numFmtId="20" fontId="30" fillId="2" borderId="6" xfId="0" applyNumberFormat="1" applyFont="1" applyFill="1" applyBorder="1" applyAlignment="1">
      <alignment horizontal="center"/>
    </xf>
    <xf numFmtId="0" fontId="4" fillId="2" borderId="30" xfId="0" applyFont="1" applyFill="1" applyBorder="1" applyAlignment="1">
      <alignment horizontal="center"/>
    </xf>
    <xf numFmtId="0" fontId="16" fillId="2" borderId="31" xfId="0" applyFont="1" applyFill="1" applyBorder="1" applyAlignment="1">
      <alignment horizontal="center"/>
    </xf>
    <xf numFmtId="20" fontId="5" fillId="2" borderId="32" xfId="0" applyNumberFormat="1" applyFont="1" applyFill="1" applyBorder="1" applyAlignment="1">
      <alignment horizontal="center"/>
    </xf>
    <xf numFmtId="20" fontId="36" fillId="2" borderId="9" xfId="0" applyNumberFormat="1" applyFont="1" applyFill="1" applyBorder="1" applyAlignment="1">
      <alignment horizontal="center"/>
    </xf>
    <xf numFmtId="20" fontId="36" fillId="2" borderId="10" xfId="0" applyNumberFormat="1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20" fontId="46" fillId="2" borderId="0" xfId="0" applyNumberFormat="1" applyFont="1" applyFill="1" applyAlignment="1">
      <alignment horizontal="center"/>
    </xf>
    <xf numFmtId="20" fontId="27" fillId="2" borderId="0" xfId="0" applyNumberFormat="1" applyFont="1" applyFill="1" applyAlignment="1">
      <alignment horizontal="center"/>
    </xf>
    <xf numFmtId="0" fontId="27" fillId="2" borderId="0" xfId="0" applyFont="1" applyFill="1" applyAlignment="1">
      <alignment horizontal="center"/>
    </xf>
    <xf numFmtId="0" fontId="50" fillId="2" borderId="0" xfId="0" applyFont="1" applyFill="1"/>
    <xf numFmtId="20" fontId="51" fillId="2" borderId="0" xfId="0" applyNumberFormat="1" applyFont="1" applyFill="1" applyAlignment="1">
      <alignment horizontal="center"/>
    </xf>
    <xf numFmtId="0" fontId="51" fillId="2" borderId="0" xfId="0" applyFont="1" applyFill="1" applyAlignment="1">
      <alignment horizontal="center"/>
    </xf>
    <xf numFmtId="164" fontId="50" fillId="2" borderId="0" xfId="0" applyNumberFormat="1" applyFont="1" applyFill="1"/>
    <xf numFmtId="0" fontId="52" fillId="2" borderId="0" xfId="0" applyFont="1" applyFill="1"/>
    <xf numFmtId="0" fontId="36" fillId="2" borderId="5" xfId="0" applyFont="1" applyFill="1" applyBorder="1" applyAlignment="1">
      <alignment horizontal="center"/>
    </xf>
    <xf numFmtId="0" fontId="38" fillId="3" borderId="5" xfId="3" applyFont="1" applyBorder="1" applyAlignment="1">
      <alignment horizontal="center"/>
    </xf>
    <xf numFmtId="20" fontId="5" fillId="2" borderId="6" xfId="0" applyNumberFormat="1" applyFont="1" applyFill="1" applyBorder="1" applyAlignment="1">
      <alignment horizontal="center" vertical="center"/>
    </xf>
    <xf numFmtId="20" fontId="36" fillId="2" borderId="6" xfId="0" applyNumberFormat="1" applyFont="1" applyFill="1" applyBorder="1" applyAlignment="1">
      <alignment horizontal="center" vertical="center"/>
    </xf>
    <xf numFmtId="20" fontId="36" fillId="2" borderId="7" xfId="0" applyNumberFormat="1" applyFont="1" applyFill="1" applyBorder="1" applyAlignment="1">
      <alignment horizontal="center" vertical="center"/>
    </xf>
    <xf numFmtId="0" fontId="38" fillId="0" borderId="5" xfId="3" applyNumberFormat="1" applyFont="1" applyFill="1" applyBorder="1" applyAlignment="1">
      <alignment horizontal="center" vertical="center"/>
    </xf>
    <xf numFmtId="0" fontId="54" fillId="7" borderId="5" xfId="5" applyFont="1" applyBorder="1" applyAlignment="1">
      <alignment horizontal="center"/>
    </xf>
    <xf numFmtId="20" fontId="36" fillId="0" borderId="6" xfId="0" applyNumberFormat="1" applyFont="1" applyBorder="1" applyAlignment="1">
      <alignment horizontal="center"/>
    </xf>
    <xf numFmtId="20" fontId="36" fillId="0" borderId="7" xfId="0" applyNumberFormat="1" applyFont="1" applyBorder="1" applyAlignment="1">
      <alignment horizontal="center"/>
    </xf>
    <xf numFmtId="0" fontId="54" fillId="7" borderId="8" xfId="5" applyFont="1" applyBorder="1" applyAlignment="1">
      <alignment horizontal="center"/>
    </xf>
    <xf numFmtId="20" fontId="5" fillId="0" borderId="8" xfId="0" applyNumberFormat="1" applyFont="1" applyBorder="1" applyAlignment="1">
      <alignment horizontal="center"/>
    </xf>
    <xf numFmtId="20" fontId="5" fillId="2" borderId="8" xfId="0" applyNumberFormat="1" applyFont="1" applyFill="1" applyBorder="1" applyAlignment="1">
      <alignment horizontal="center"/>
    </xf>
    <xf numFmtId="0" fontId="38" fillId="0" borderId="8" xfId="3" applyFont="1" applyFill="1" applyBorder="1" applyAlignment="1">
      <alignment horizontal="center" vertical="center"/>
    </xf>
    <xf numFmtId="20" fontId="5" fillId="0" borderId="9" xfId="0" applyNumberFormat="1" applyFont="1" applyBorder="1" applyAlignment="1">
      <alignment horizontal="center"/>
    </xf>
    <xf numFmtId="0" fontId="36" fillId="2" borderId="8" xfId="0" applyFont="1" applyFill="1" applyBorder="1" applyAlignment="1">
      <alignment horizontal="center"/>
    </xf>
    <xf numFmtId="20" fontId="5" fillId="2" borderId="12" xfId="0" applyNumberFormat="1" applyFont="1" applyFill="1" applyBorder="1" applyAlignment="1">
      <alignment horizontal="center"/>
    </xf>
    <xf numFmtId="0" fontId="54" fillId="7" borderId="33" xfId="5" applyFont="1" applyBorder="1" applyAlignment="1">
      <alignment horizontal="center"/>
    </xf>
    <xf numFmtId="20" fontId="5" fillId="0" borderId="28" xfId="0" applyNumberFormat="1" applyFont="1" applyBorder="1" applyAlignment="1">
      <alignment horizontal="center"/>
    </xf>
    <xf numFmtId="0" fontId="38" fillId="3" borderId="28" xfId="3" applyNumberFormat="1" applyFont="1" applyBorder="1" applyAlignment="1">
      <alignment horizontal="center" vertical="center"/>
    </xf>
    <xf numFmtId="0" fontId="5" fillId="2" borderId="5" xfId="3" applyNumberFormat="1" applyFont="1" applyFill="1" applyBorder="1" applyAlignment="1">
      <alignment horizontal="center" vertical="center"/>
    </xf>
    <xf numFmtId="20" fontId="36" fillId="2" borderId="29" xfId="0" applyNumberFormat="1" applyFont="1" applyFill="1" applyBorder="1" applyAlignment="1">
      <alignment horizontal="center"/>
    </xf>
    <xf numFmtId="0" fontId="38" fillId="2" borderId="28" xfId="3" applyNumberFormat="1" applyFont="1" applyFill="1" applyBorder="1" applyAlignment="1">
      <alignment horizontal="center" vertical="center"/>
    </xf>
    <xf numFmtId="0" fontId="38" fillId="2" borderId="8" xfId="3" applyFont="1" applyFill="1" applyBorder="1" applyAlignment="1">
      <alignment horizontal="center" vertical="center"/>
    </xf>
    <xf numFmtId="20" fontId="5" fillId="2" borderId="9" xfId="0" applyNumberFormat="1" applyFont="1" applyFill="1" applyBorder="1" applyAlignment="1">
      <alignment horizontal="center"/>
    </xf>
    <xf numFmtId="0" fontId="38" fillId="3" borderId="8" xfId="3" applyNumberFormat="1" applyFont="1" applyBorder="1" applyAlignment="1">
      <alignment horizontal="center" vertical="center"/>
    </xf>
    <xf numFmtId="20" fontId="5" fillId="2" borderId="9" xfId="0" applyNumberFormat="1" applyFont="1" applyFill="1" applyBorder="1" applyAlignment="1">
      <alignment horizontal="center" vertical="center"/>
    </xf>
    <xf numFmtId="20" fontId="36" fillId="2" borderId="9" xfId="0" applyNumberFormat="1" applyFont="1" applyFill="1" applyBorder="1" applyAlignment="1">
      <alignment horizontal="center" vertical="center"/>
    </xf>
    <xf numFmtId="20" fontId="36" fillId="2" borderId="10" xfId="0" applyNumberFormat="1" applyFont="1" applyFill="1" applyBorder="1" applyAlignment="1">
      <alignment horizontal="center" vertical="center"/>
    </xf>
    <xf numFmtId="0" fontId="38" fillId="3" borderId="8" xfId="3" applyFont="1" applyBorder="1" applyAlignment="1">
      <alignment horizontal="center"/>
    </xf>
    <xf numFmtId="0" fontId="53" fillId="0" borderId="8" xfId="4" applyNumberFormat="1" applyFont="1" applyFill="1" applyBorder="1" applyAlignment="1">
      <alignment horizontal="center" vertical="center"/>
    </xf>
    <xf numFmtId="0" fontId="5" fillId="2" borderId="8" xfId="3" applyNumberFormat="1" applyFont="1" applyFill="1" applyBorder="1" applyAlignment="1">
      <alignment horizontal="center" vertical="center"/>
    </xf>
    <xf numFmtId="0" fontId="21" fillId="2" borderId="4" xfId="0" applyFont="1" applyFill="1" applyBorder="1" applyAlignment="1">
      <alignment horizontal="center"/>
    </xf>
    <xf numFmtId="0" fontId="21" fillId="2" borderId="11" xfId="0" applyFont="1" applyFill="1" applyBorder="1" applyAlignment="1">
      <alignment horizontal="center"/>
    </xf>
    <xf numFmtId="0" fontId="21" fillId="2" borderId="12" xfId="0" applyFont="1" applyFill="1" applyBorder="1" applyAlignment="1">
      <alignment horizontal="center"/>
    </xf>
    <xf numFmtId="0" fontId="22" fillId="2" borderId="4" xfId="0" applyFont="1" applyFill="1" applyBorder="1" applyAlignment="1">
      <alignment horizontal="center"/>
    </xf>
    <xf numFmtId="0" fontId="22" fillId="2" borderId="11" xfId="0" applyFont="1" applyFill="1" applyBorder="1" applyAlignment="1">
      <alignment horizontal="center"/>
    </xf>
    <xf numFmtId="0" fontId="22" fillId="2" borderId="12" xfId="0" applyFont="1" applyFill="1" applyBorder="1" applyAlignment="1">
      <alignment horizontal="center"/>
    </xf>
    <xf numFmtId="0" fontId="38" fillId="3" borderId="33" xfId="3" applyNumberFormat="1" applyFont="1" applyBorder="1" applyAlignment="1">
      <alignment horizontal="center" vertical="center"/>
    </xf>
    <xf numFmtId="20" fontId="36" fillId="2" borderId="16" xfId="0" applyNumberFormat="1" applyFont="1" applyFill="1" applyBorder="1" applyAlignment="1">
      <alignment horizontal="center"/>
    </xf>
    <xf numFmtId="0" fontId="36" fillId="2" borderId="33" xfId="0" applyFont="1" applyFill="1" applyBorder="1" applyAlignment="1">
      <alignment horizontal="center"/>
    </xf>
    <xf numFmtId="20" fontId="36" fillId="2" borderId="35" xfId="0" applyNumberFormat="1" applyFont="1" applyFill="1" applyBorder="1" applyAlignment="1">
      <alignment horizontal="center"/>
    </xf>
    <xf numFmtId="20" fontId="36" fillId="2" borderId="36" xfId="0" applyNumberFormat="1" applyFont="1" applyFill="1" applyBorder="1" applyAlignment="1">
      <alignment horizontal="center"/>
    </xf>
    <xf numFmtId="20" fontId="55" fillId="2" borderId="0" xfId="0" applyNumberFormat="1" applyFont="1" applyFill="1" applyAlignment="1">
      <alignment horizontal="center"/>
    </xf>
    <xf numFmtId="0" fontId="55" fillId="2" borderId="0" xfId="0" applyFont="1" applyFill="1" applyAlignment="1">
      <alignment horizontal="center"/>
    </xf>
    <xf numFmtId="164" fontId="31" fillId="2" borderId="0" xfId="0" applyNumberFormat="1" applyFont="1" applyFill="1"/>
    <xf numFmtId="0" fontId="22" fillId="0" borderId="0" xfId="0" applyFont="1" applyAlignment="1">
      <alignment horizontal="center"/>
    </xf>
    <xf numFmtId="0" fontId="34" fillId="2" borderId="0" xfId="0" applyFont="1" applyFill="1" applyAlignment="1">
      <alignment horizontal="center"/>
    </xf>
    <xf numFmtId="0" fontId="35" fillId="2" borderId="0" xfId="0" applyFont="1" applyFill="1" applyAlignment="1">
      <alignment horizontal="center" vertical="center"/>
    </xf>
    <xf numFmtId="0" fontId="24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15" fontId="7" fillId="2" borderId="0" xfId="0" applyNumberFormat="1" applyFont="1" applyFill="1" applyAlignment="1">
      <alignment horizontal="center"/>
    </xf>
    <xf numFmtId="0" fontId="21" fillId="2" borderId="4" xfId="0" applyFont="1" applyFill="1" applyBorder="1" applyAlignment="1">
      <alignment horizontal="center"/>
    </xf>
    <xf numFmtId="0" fontId="21" fillId="2" borderId="11" xfId="0" applyFont="1" applyFill="1" applyBorder="1" applyAlignment="1">
      <alignment horizontal="center"/>
    </xf>
    <xf numFmtId="0" fontId="21" fillId="2" borderId="12" xfId="0" applyFont="1" applyFill="1" applyBorder="1" applyAlignment="1">
      <alignment horizontal="center"/>
    </xf>
    <xf numFmtId="0" fontId="22" fillId="0" borderId="6" xfId="0" applyFont="1" applyBorder="1" applyAlignment="1">
      <alignment horizontal="center"/>
    </xf>
    <xf numFmtId="0" fontId="22" fillId="2" borderId="4" xfId="0" applyFont="1" applyFill="1" applyBorder="1" applyAlignment="1">
      <alignment horizontal="center"/>
    </xf>
    <xf numFmtId="0" fontId="22" fillId="2" borderId="11" xfId="0" applyFont="1" applyFill="1" applyBorder="1" applyAlignment="1">
      <alignment horizontal="center"/>
    </xf>
    <xf numFmtId="0" fontId="22" fillId="2" borderId="12" xfId="0" applyFont="1" applyFill="1" applyBorder="1" applyAlignment="1">
      <alignment horizontal="center"/>
    </xf>
    <xf numFmtId="0" fontId="43" fillId="2" borderId="0" xfId="0" applyFont="1" applyFill="1" applyAlignment="1">
      <alignment horizontal="right"/>
    </xf>
    <xf numFmtId="15" fontId="18" fillId="2" borderId="0" xfId="0" applyNumberFormat="1" applyFont="1" applyFill="1" applyAlignment="1">
      <alignment horizontal="left"/>
    </xf>
    <xf numFmtId="0" fontId="21" fillId="2" borderId="6" xfId="0" applyFont="1" applyFill="1" applyBorder="1" applyAlignment="1">
      <alignment horizontal="center"/>
    </xf>
    <xf numFmtId="0" fontId="22" fillId="0" borderId="4" xfId="0" applyFont="1" applyBorder="1" applyAlignment="1">
      <alignment horizontal="center"/>
    </xf>
    <xf numFmtId="0" fontId="22" fillId="0" borderId="11" xfId="0" applyFont="1" applyBorder="1" applyAlignment="1">
      <alignment horizontal="center"/>
    </xf>
    <xf numFmtId="0" fontId="22" fillId="0" borderId="12" xfId="0" applyFont="1" applyBorder="1" applyAlignment="1">
      <alignment horizontal="center"/>
    </xf>
    <xf numFmtId="0" fontId="22" fillId="0" borderId="12" xfId="0" applyFont="1" applyBorder="1" applyAlignment="1">
      <alignment horizontal="left"/>
    </xf>
    <xf numFmtId="0" fontId="22" fillId="0" borderId="6" xfId="0" applyFont="1" applyBorder="1" applyAlignment="1">
      <alignment horizontal="left"/>
    </xf>
    <xf numFmtId="0" fontId="22" fillId="0" borderId="4" xfId="0" applyFont="1" applyBorder="1" applyAlignment="1">
      <alignment horizontal="left"/>
    </xf>
    <xf numFmtId="0" fontId="22" fillId="0" borderId="11" xfId="0" applyFont="1" applyBorder="1" applyAlignment="1">
      <alignment horizontal="left"/>
    </xf>
    <xf numFmtId="0" fontId="22" fillId="0" borderId="4" xfId="0" applyFont="1" applyBorder="1"/>
    <xf numFmtId="0" fontId="22" fillId="0" borderId="11" xfId="0" applyFont="1" applyBorder="1"/>
    <xf numFmtId="0" fontId="22" fillId="0" borderId="12" xfId="0" applyFont="1" applyBorder="1"/>
    <xf numFmtId="0" fontId="21" fillId="0" borderId="6" xfId="0" applyFont="1" applyBorder="1" applyAlignment="1">
      <alignment horizontal="center"/>
    </xf>
    <xf numFmtId="0" fontId="21" fillId="0" borderId="4" xfId="0" applyFont="1" applyBorder="1" applyAlignment="1">
      <alignment horizontal="center"/>
    </xf>
    <xf numFmtId="0" fontId="21" fillId="0" borderId="11" xfId="0" applyFont="1" applyBorder="1" applyAlignment="1">
      <alignment horizontal="center"/>
    </xf>
    <xf numFmtId="0" fontId="21" fillId="0" borderId="12" xfId="0" applyFont="1" applyBorder="1" applyAlignment="1">
      <alignment horizontal="center"/>
    </xf>
    <xf numFmtId="0" fontId="22" fillId="2" borderId="12" xfId="0" applyFont="1" applyFill="1" applyBorder="1" applyAlignment="1">
      <alignment horizontal="left"/>
    </xf>
    <xf numFmtId="0" fontId="22" fillId="2" borderId="6" xfId="0" applyFont="1" applyFill="1" applyBorder="1" applyAlignment="1">
      <alignment horizontal="left"/>
    </xf>
    <xf numFmtId="0" fontId="21" fillId="2" borderId="6" xfId="0" applyFont="1" applyFill="1" applyBorder="1" applyAlignment="1">
      <alignment horizontal="left"/>
    </xf>
    <xf numFmtId="0" fontId="18" fillId="2" borderId="0" xfId="0" applyFont="1" applyFill="1" applyAlignment="1">
      <alignment horizontal="right"/>
    </xf>
    <xf numFmtId="0" fontId="21" fillId="2" borderId="4" xfId="0" applyFont="1" applyFill="1" applyBorder="1" applyAlignment="1">
      <alignment horizontal="left"/>
    </xf>
    <xf numFmtId="0" fontId="21" fillId="2" borderId="11" xfId="0" applyFont="1" applyFill="1" applyBorder="1" applyAlignment="1">
      <alignment horizontal="left"/>
    </xf>
    <xf numFmtId="0" fontId="21" fillId="2" borderId="12" xfId="0" applyFont="1" applyFill="1" applyBorder="1" applyAlignment="1">
      <alignment horizontal="left"/>
    </xf>
    <xf numFmtId="0" fontId="22" fillId="0" borderId="6" xfId="0" applyFont="1" applyBorder="1"/>
    <xf numFmtId="0" fontId="22" fillId="2" borderId="6" xfId="0" applyFont="1" applyFill="1" applyBorder="1" applyAlignment="1">
      <alignment horizontal="center"/>
    </xf>
    <xf numFmtId="0" fontId="19" fillId="0" borderId="6" xfId="0" applyFont="1" applyBorder="1" applyAlignment="1">
      <alignment horizontal="center"/>
    </xf>
    <xf numFmtId="0" fontId="47" fillId="2" borderId="0" xfId="0" applyFont="1" applyFill="1" applyAlignment="1">
      <alignment horizontal="center"/>
    </xf>
    <xf numFmtId="0" fontId="9" fillId="2" borderId="0" xfId="0" applyFont="1" applyFill="1" applyAlignment="1">
      <alignment horizontal="center"/>
    </xf>
    <xf numFmtId="0" fontId="6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/>
    </xf>
    <xf numFmtId="166" fontId="12" fillId="2" borderId="20" xfId="0" applyNumberFormat="1" applyFont="1" applyFill="1" applyBorder="1" applyAlignment="1">
      <alignment horizontal="center"/>
    </xf>
    <xf numFmtId="166" fontId="12" fillId="2" borderId="21" xfId="0" applyNumberFormat="1" applyFont="1" applyFill="1" applyBorder="1" applyAlignment="1">
      <alignment horizontal="center"/>
    </xf>
    <xf numFmtId="166" fontId="12" fillId="2" borderId="22" xfId="0" applyNumberFormat="1" applyFont="1" applyFill="1" applyBorder="1" applyAlignment="1">
      <alignment horizontal="center"/>
    </xf>
    <xf numFmtId="0" fontId="10" fillId="2" borderId="24" xfId="0" applyFont="1" applyFill="1" applyBorder="1" applyAlignment="1">
      <alignment horizontal="center"/>
    </xf>
    <xf numFmtId="0" fontId="10" fillId="2" borderId="11" xfId="0" applyFont="1" applyFill="1" applyBorder="1" applyAlignment="1">
      <alignment horizontal="center"/>
    </xf>
    <xf numFmtId="0" fontId="10" fillId="2" borderId="23" xfId="0" applyFont="1" applyFill="1" applyBorder="1" applyAlignment="1">
      <alignment horizontal="center"/>
    </xf>
    <xf numFmtId="0" fontId="10" fillId="2" borderId="24" xfId="0" applyFont="1" applyFill="1" applyBorder="1" applyAlignment="1">
      <alignment horizontal="right"/>
    </xf>
    <xf numFmtId="0" fontId="10" fillId="2" borderId="11" xfId="0" applyFont="1" applyFill="1" applyBorder="1" applyAlignment="1">
      <alignment horizontal="right"/>
    </xf>
    <xf numFmtId="166" fontId="12" fillId="2" borderId="14" xfId="0" applyNumberFormat="1" applyFont="1" applyFill="1" applyBorder="1" applyAlignment="1">
      <alignment horizontal="center"/>
    </xf>
    <xf numFmtId="0" fontId="10" fillId="2" borderId="1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0" fillId="2" borderId="7" xfId="0" applyFont="1" applyFill="1" applyBorder="1" applyAlignment="1">
      <alignment horizontal="center"/>
    </xf>
    <xf numFmtId="166" fontId="12" fillId="2" borderId="1" xfId="0" applyNumberFormat="1" applyFont="1" applyFill="1" applyBorder="1" applyAlignment="1">
      <alignment horizontal="center"/>
    </xf>
    <xf numFmtId="166" fontId="12" fillId="2" borderId="13" xfId="0" applyNumberFormat="1" applyFont="1" applyFill="1" applyBorder="1" applyAlignment="1">
      <alignment horizontal="center"/>
    </xf>
    <xf numFmtId="166" fontId="12" fillId="2" borderId="3" xfId="0" applyNumberFormat="1" applyFont="1" applyFill="1" applyBorder="1" applyAlignment="1">
      <alignment horizontal="center"/>
    </xf>
    <xf numFmtId="0" fontId="10" fillId="2" borderId="5" xfId="0" applyFont="1" applyFill="1" applyBorder="1" applyAlignment="1">
      <alignment horizontal="center"/>
    </xf>
    <xf numFmtId="0" fontId="10" fillId="2" borderId="4" xfId="0" applyFont="1" applyFill="1" applyBorder="1" applyAlignment="1">
      <alignment horizontal="center"/>
    </xf>
  </cellXfs>
  <cellStyles count="6">
    <cellStyle name="Bad" xfId="3" builtinId="27"/>
    <cellStyle name="Good" xfId="4" builtinId="26"/>
    <cellStyle name="Neutral" xfId="5" builtinId="28"/>
    <cellStyle name="Normal" xfId="0" builtinId="0"/>
    <cellStyle name="Normal 3" xfId="2" xr:uid="{00000000-0005-0000-0000-000004000000}"/>
    <cellStyle name="Normal 6" xfId="1" xr:uid="{00000000-0005-0000-0000-000005000000}"/>
  </cellStyles>
  <dxfs count="1967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8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/>
        </patternFill>
      </fill>
    </dxf>
    <dxf>
      <fill>
        <patternFill>
          <bgColor theme="4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8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/>
        </patternFill>
      </fill>
    </dxf>
    <dxf>
      <fill>
        <patternFill>
          <bgColor theme="4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8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</dxf>
    <dxf>
      <font>
        <color rgb="FF9C0006"/>
      </font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</dxf>
    <dxf>
      <font>
        <color rgb="FF9C0006"/>
      </font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rgb="FFFFFF00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</dxf>
    <dxf>
      <font>
        <color rgb="FF9C0006"/>
      </font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theme="4" tint="0.39994506668294322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</dxf>
    <dxf>
      <font>
        <color rgb="FF9C0006"/>
      </font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rgb="FFFFFF00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613832</xdr:colOff>
      <xdr:row>0</xdr:row>
      <xdr:rowOff>0</xdr:rowOff>
    </xdr:from>
    <xdr:to>
      <xdr:col>29</xdr:col>
      <xdr:colOff>65198</xdr:colOff>
      <xdr:row>3</xdr:row>
      <xdr:rowOff>44959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891999" y="0"/>
          <a:ext cx="1500292" cy="8794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740500</xdr:colOff>
      <xdr:row>1</xdr:row>
      <xdr:rowOff>512445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33499" cy="7143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743040</xdr:colOff>
      <xdr:row>1</xdr:row>
      <xdr:rowOff>513080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33499" cy="7143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743040</xdr:colOff>
      <xdr:row>1</xdr:row>
      <xdr:rowOff>513080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33499" cy="71437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734785</xdr:colOff>
      <xdr:row>1</xdr:row>
      <xdr:rowOff>523875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33499" cy="71437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736690</xdr:colOff>
      <xdr:row>1</xdr:row>
      <xdr:rowOff>521970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33499" cy="71437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739230</xdr:colOff>
      <xdr:row>1</xdr:row>
      <xdr:rowOff>516890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33499" cy="71437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743040</xdr:colOff>
      <xdr:row>1</xdr:row>
      <xdr:rowOff>513080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33499" cy="71437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476250</xdr:colOff>
      <xdr:row>0</xdr:row>
      <xdr:rowOff>0</xdr:rowOff>
    </xdr:from>
    <xdr:to>
      <xdr:col>9</xdr:col>
      <xdr:colOff>6985</xdr:colOff>
      <xdr:row>4</xdr:row>
      <xdr:rowOff>161925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363200" y="0"/>
          <a:ext cx="1702435" cy="9239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C85"/>
  <sheetViews>
    <sheetView topLeftCell="A14" zoomScale="61" zoomScaleNormal="61" zoomScaleSheetLayoutView="40" workbookViewId="0">
      <selection activeCell="A38" sqref="A38:XFD38"/>
    </sheetView>
  </sheetViews>
  <sheetFormatPr defaultColWidth="9.1796875" defaultRowHeight="14.5" x14ac:dyDescent="0.35"/>
  <cols>
    <col min="1" max="1" width="61.81640625" style="5" customWidth="1"/>
    <col min="2" max="2" width="17.81640625" style="6" bestFit="1" customWidth="1"/>
    <col min="3" max="4" width="9.54296875" style="6" bestFit="1" customWidth="1"/>
    <col min="5" max="5" width="11.1796875" style="6" bestFit="1" customWidth="1"/>
    <col min="6" max="6" width="17.81640625" style="6" bestFit="1" customWidth="1"/>
    <col min="7" max="8" width="9.54296875" style="6" bestFit="1" customWidth="1"/>
    <col min="9" max="9" width="11.1796875" style="6" bestFit="1" customWidth="1"/>
    <col min="10" max="10" width="17.81640625" style="6" bestFit="1" customWidth="1"/>
    <col min="11" max="12" width="9.54296875" style="6" bestFit="1" customWidth="1"/>
    <col min="13" max="13" width="11.1796875" style="6" bestFit="1" customWidth="1"/>
    <col min="14" max="14" width="17.81640625" style="6" bestFit="1" customWidth="1"/>
    <col min="15" max="16" width="9.54296875" style="6" bestFit="1" customWidth="1"/>
    <col min="17" max="17" width="11.1796875" style="6" bestFit="1" customWidth="1"/>
    <col min="18" max="18" width="17.81640625" style="6" bestFit="1" customWidth="1"/>
    <col min="19" max="20" width="9.54296875" style="6" bestFit="1" customWidth="1"/>
    <col min="21" max="21" width="11.1796875" style="6" bestFit="1" customWidth="1"/>
    <col min="22" max="22" width="17.81640625" style="6" bestFit="1" customWidth="1"/>
    <col min="23" max="24" width="9.54296875" style="6" bestFit="1" customWidth="1"/>
    <col min="25" max="25" width="11.1796875" style="6" bestFit="1" customWidth="1"/>
    <col min="26" max="26" width="17.81640625" style="6" bestFit="1" customWidth="1"/>
    <col min="27" max="28" width="9.54296875" style="6" bestFit="1" customWidth="1"/>
    <col min="29" max="29" width="10.1796875" style="6" bestFit="1" customWidth="1"/>
    <col min="30" max="30" width="9.1796875" style="5"/>
    <col min="31" max="31" width="11.453125" style="5" bestFit="1" customWidth="1"/>
    <col min="32" max="16384" width="9.1796875" style="5"/>
  </cols>
  <sheetData>
    <row r="1" spans="1:55" ht="23.5" x14ac:dyDescent="0.35">
      <c r="A1" s="7"/>
    </row>
    <row r="3" spans="1:55" ht="28.5" x14ac:dyDescent="0.65">
      <c r="A3" s="8" t="s">
        <v>13</v>
      </c>
      <c r="B3" s="243">
        <v>45928</v>
      </c>
      <c r="C3" s="243"/>
      <c r="D3" s="57"/>
      <c r="E3" s="57"/>
      <c r="F3" s="57"/>
      <c r="J3" s="242" t="s">
        <v>52</v>
      </c>
      <c r="K3" s="242"/>
      <c r="L3" s="242"/>
      <c r="M3" s="242"/>
      <c r="N3" s="242"/>
      <c r="O3" s="242"/>
      <c r="P3" s="242"/>
      <c r="Q3" s="242"/>
      <c r="R3" s="242"/>
      <c r="S3" s="242"/>
      <c r="T3" s="242"/>
      <c r="U3" s="242"/>
    </row>
    <row r="4" spans="1:55" ht="15" thickBot="1" x14ac:dyDescent="0.4">
      <c r="A4" s="9"/>
    </row>
    <row r="5" spans="1:55" ht="23.5" x14ac:dyDescent="0.55000000000000004">
      <c r="B5" s="236" t="s">
        <v>0</v>
      </c>
      <c r="C5" s="237"/>
      <c r="D5" s="237"/>
      <c r="E5" s="238"/>
      <c r="F5" s="236" t="s">
        <v>1</v>
      </c>
      <c r="G5" s="237"/>
      <c r="H5" s="237"/>
      <c r="I5" s="238"/>
      <c r="J5" s="236" t="s">
        <v>2</v>
      </c>
      <c r="K5" s="237"/>
      <c r="L5" s="237"/>
      <c r="M5" s="238"/>
      <c r="N5" s="236" t="s">
        <v>3</v>
      </c>
      <c r="O5" s="237"/>
      <c r="P5" s="237"/>
      <c r="Q5" s="238"/>
      <c r="R5" s="236" t="s">
        <v>4</v>
      </c>
      <c r="S5" s="237"/>
      <c r="T5" s="237"/>
      <c r="U5" s="238"/>
      <c r="V5" s="236" t="s">
        <v>5</v>
      </c>
      <c r="W5" s="237"/>
      <c r="X5" s="237"/>
      <c r="Y5" s="238"/>
      <c r="Z5" s="236" t="s">
        <v>6</v>
      </c>
      <c r="AA5" s="237"/>
      <c r="AB5" s="237"/>
      <c r="AC5" s="238"/>
    </row>
    <row r="6" spans="1:55" ht="23.5" x14ac:dyDescent="0.55000000000000004">
      <c r="A6" s="147"/>
      <c r="B6" s="100" t="s">
        <v>8</v>
      </c>
      <c r="C6" s="99" t="s">
        <v>9</v>
      </c>
      <c r="D6" s="99" t="s">
        <v>10</v>
      </c>
      <c r="E6" s="101" t="s">
        <v>7</v>
      </c>
      <c r="F6" s="176" t="s">
        <v>8</v>
      </c>
      <c r="G6" s="177" t="s">
        <v>9</v>
      </c>
      <c r="H6" s="177" t="s">
        <v>10</v>
      </c>
      <c r="I6" s="178" t="s">
        <v>7</v>
      </c>
      <c r="J6" s="176" t="s">
        <v>8</v>
      </c>
      <c r="K6" s="177" t="s">
        <v>9</v>
      </c>
      <c r="L6" s="177" t="s">
        <v>10</v>
      </c>
      <c r="M6" s="178" t="s">
        <v>7</v>
      </c>
      <c r="N6" s="176" t="s">
        <v>8</v>
      </c>
      <c r="O6" s="177" t="s">
        <v>9</v>
      </c>
      <c r="P6" s="177" t="s">
        <v>10</v>
      </c>
      <c r="Q6" s="178" t="s">
        <v>7</v>
      </c>
      <c r="R6" s="176" t="s">
        <v>8</v>
      </c>
      <c r="S6" s="177" t="s">
        <v>9</v>
      </c>
      <c r="T6" s="177" t="s">
        <v>10</v>
      </c>
      <c r="U6" s="178" t="s">
        <v>7</v>
      </c>
      <c r="V6" s="176" t="s">
        <v>8</v>
      </c>
      <c r="W6" s="177" t="s">
        <v>9</v>
      </c>
      <c r="X6" s="177" t="s">
        <v>10</v>
      </c>
      <c r="Y6" s="178" t="s">
        <v>7</v>
      </c>
      <c r="Z6" s="100" t="s">
        <v>8</v>
      </c>
      <c r="AA6" s="99" t="s">
        <v>9</v>
      </c>
      <c r="AB6" s="99" t="s">
        <v>10</v>
      </c>
      <c r="AC6" s="101" t="s">
        <v>7</v>
      </c>
    </row>
    <row r="7" spans="1:55" customFormat="1" ht="23.5" x14ac:dyDescent="0.55000000000000004">
      <c r="A7" s="88" t="s">
        <v>57</v>
      </c>
      <c r="B7" s="131"/>
      <c r="C7" s="148" t="s">
        <v>11</v>
      </c>
      <c r="D7" s="148" t="s">
        <v>12</v>
      </c>
      <c r="E7" s="132"/>
      <c r="F7" s="131"/>
      <c r="G7" s="2" t="s">
        <v>164</v>
      </c>
      <c r="H7" s="2" t="s">
        <v>12</v>
      </c>
      <c r="I7" s="132"/>
      <c r="J7" s="149" t="s">
        <v>162</v>
      </c>
      <c r="K7" s="150">
        <v>0.15486111111111112</v>
      </c>
      <c r="L7" s="150">
        <v>0.48819444444444443</v>
      </c>
      <c r="M7" s="132">
        <f>L7-K7</f>
        <v>0.33333333333333331</v>
      </c>
      <c r="N7" s="187" t="s">
        <v>182</v>
      </c>
      <c r="O7" s="168">
        <v>0.16666666666666666</v>
      </c>
      <c r="P7" s="168">
        <v>0.57986111111111116</v>
      </c>
      <c r="Q7" s="169">
        <f>P7-O7</f>
        <v>0.41319444444444453</v>
      </c>
      <c r="R7" s="187" t="s">
        <v>169</v>
      </c>
      <c r="S7" s="168">
        <v>0.23055555555555557</v>
      </c>
      <c r="T7" s="168">
        <v>0.68819444444444444</v>
      </c>
      <c r="U7" s="169">
        <f t="shared" ref="U7" si="0">T7-S7</f>
        <v>0.45763888888888887</v>
      </c>
      <c r="V7" s="77" t="s">
        <v>162</v>
      </c>
      <c r="W7" s="150">
        <v>0.25</v>
      </c>
      <c r="X7" s="150">
        <v>0.58333333333333337</v>
      </c>
      <c r="Y7" s="132">
        <f>X7-W7</f>
        <v>0.33333333333333337</v>
      </c>
      <c r="Z7" s="145" t="s">
        <v>162</v>
      </c>
      <c r="AA7" s="150">
        <v>0.25</v>
      </c>
      <c r="AB7" s="150">
        <v>0.58333333333333337</v>
      </c>
      <c r="AC7" s="132">
        <f>AB7-AA7</f>
        <v>0.33333333333333337</v>
      </c>
      <c r="AD7" s="133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</row>
    <row r="8" spans="1:55" ht="23.5" x14ac:dyDescent="0.55000000000000004">
      <c r="A8" s="88" t="s">
        <v>159</v>
      </c>
      <c r="B8" s="131"/>
      <c r="C8" s="148" t="s">
        <v>11</v>
      </c>
      <c r="D8" s="148" t="s">
        <v>12</v>
      </c>
      <c r="E8" s="132"/>
      <c r="F8" s="131"/>
      <c r="G8" s="2" t="s">
        <v>164</v>
      </c>
      <c r="H8" s="2" t="s">
        <v>12</v>
      </c>
      <c r="I8" s="132"/>
      <c r="J8" s="131"/>
      <c r="K8" s="2" t="s">
        <v>11</v>
      </c>
      <c r="L8" s="2" t="s">
        <v>12</v>
      </c>
      <c r="M8" s="132"/>
      <c r="N8" s="188" t="s">
        <v>173</v>
      </c>
      <c r="O8" s="168">
        <v>0.23055555555555557</v>
      </c>
      <c r="P8" s="168">
        <v>0.68819444444444444</v>
      </c>
      <c r="Q8" s="169">
        <f t="shared" ref="Q8" si="1">P8-O8</f>
        <v>0.45763888888888887</v>
      </c>
      <c r="R8" s="145" t="s">
        <v>162</v>
      </c>
      <c r="S8" s="150">
        <v>0.25</v>
      </c>
      <c r="T8" s="150">
        <v>0.58333333333333337</v>
      </c>
      <c r="U8" s="132">
        <f>T8-S8</f>
        <v>0.33333333333333337</v>
      </c>
      <c r="V8" s="77" t="s">
        <v>162</v>
      </c>
      <c r="W8" s="150">
        <v>0.25</v>
      </c>
      <c r="X8" s="150">
        <v>0.58333333333333337</v>
      </c>
      <c r="Y8" s="132">
        <f>X8-W8</f>
        <v>0.33333333333333337</v>
      </c>
      <c r="Z8" s="145" t="s">
        <v>162</v>
      </c>
      <c r="AA8" s="150">
        <v>0.25</v>
      </c>
      <c r="AB8" s="150">
        <v>0.58333333333333337</v>
      </c>
      <c r="AC8" s="132">
        <f>AB8-AA8</f>
        <v>0.33333333333333337</v>
      </c>
      <c r="AD8" s="133"/>
    </row>
    <row r="9" spans="1:55" ht="23.5" x14ac:dyDescent="0.55000000000000004">
      <c r="A9" s="88" t="s">
        <v>151</v>
      </c>
      <c r="B9" s="188" t="s">
        <v>174</v>
      </c>
      <c r="C9" s="168">
        <v>0.39374999999999999</v>
      </c>
      <c r="D9" s="168">
        <v>0.80902777777777779</v>
      </c>
      <c r="E9" s="169">
        <f>D9-C9</f>
        <v>0.4152777777777778</v>
      </c>
      <c r="F9" s="131"/>
      <c r="G9" s="2" t="s">
        <v>164</v>
      </c>
      <c r="H9" s="2" t="s">
        <v>12</v>
      </c>
      <c r="I9" s="132"/>
      <c r="J9" s="131"/>
      <c r="K9" s="2" t="s">
        <v>11</v>
      </c>
      <c r="L9" s="2" t="s">
        <v>12</v>
      </c>
      <c r="M9" s="132"/>
      <c r="N9" s="131"/>
      <c r="O9" s="148" t="s">
        <v>11</v>
      </c>
      <c r="P9" s="148" t="s">
        <v>12</v>
      </c>
      <c r="Q9" s="132"/>
      <c r="R9" s="152" t="s">
        <v>162</v>
      </c>
      <c r="S9" s="153">
        <v>0.39374999999999999</v>
      </c>
      <c r="T9" s="153">
        <v>0.7270833333333333</v>
      </c>
      <c r="U9" s="132">
        <f t="shared" ref="U9" si="2">T9-S9</f>
        <v>0.33333333333333331</v>
      </c>
      <c r="V9" s="152" t="s">
        <v>162</v>
      </c>
      <c r="W9" s="153">
        <v>0.39374999999999999</v>
      </c>
      <c r="X9" s="153">
        <v>0.7270833333333333</v>
      </c>
      <c r="Y9" s="132">
        <f t="shared" ref="Y9" si="3">X9-W9</f>
        <v>0.33333333333333331</v>
      </c>
      <c r="Z9" s="152" t="s">
        <v>162</v>
      </c>
      <c r="AA9" s="153">
        <v>0.39374999999999999</v>
      </c>
      <c r="AB9" s="153">
        <v>0.7270833333333333</v>
      </c>
      <c r="AC9" s="132">
        <f t="shared" ref="AC9" si="4">AB9-AA9</f>
        <v>0.33333333333333331</v>
      </c>
      <c r="AD9" s="133"/>
    </row>
    <row r="10" spans="1:55" ht="23.5" x14ac:dyDescent="0.55000000000000004">
      <c r="A10" s="88" t="s">
        <v>184</v>
      </c>
      <c r="B10" s="187" t="s">
        <v>179</v>
      </c>
      <c r="C10" s="168">
        <v>0.58333333333333337</v>
      </c>
      <c r="D10" s="168">
        <v>0.91666666666666663</v>
      </c>
      <c r="E10" s="169">
        <f>D10-C10</f>
        <v>0.33333333333333326</v>
      </c>
      <c r="F10" s="145" t="s">
        <v>162</v>
      </c>
      <c r="G10" s="150">
        <v>0.58333333333333337</v>
      </c>
      <c r="H10" s="150">
        <v>0.91666666666666663</v>
      </c>
      <c r="I10" s="132">
        <f>H10-G10</f>
        <v>0.33333333333333326</v>
      </c>
      <c r="J10" s="187" t="s">
        <v>179</v>
      </c>
      <c r="K10" s="168">
        <v>0.58333333333333337</v>
      </c>
      <c r="L10" s="168">
        <v>0.91666666666666663</v>
      </c>
      <c r="M10" s="169">
        <f>L10-K10</f>
        <v>0.33333333333333326</v>
      </c>
      <c r="N10" s="131"/>
      <c r="O10" s="148" t="s">
        <v>11</v>
      </c>
      <c r="P10" s="148" t="s">
        <v>12</v>
      </c>
      <c r="Q10" s="132"/>
      <c r="R10" s="131"/>
      <c r="S10" s="148" t="s">
        <v>11</v>
      </c>
      <c r="T10" s="148" t="s">
        <v>12</v>
      </c>
      <c r="U10" s="132"/>
      <c r="V10" s="145" t="s">
        <v>162</v>
      </c>
      <c r="W10" s="150">
        <v>0.58333333333333337</v>
      </c>
      <c r="X10" s="150">
        <v>0.91666666666666663</v>
      </c>
      <c r="Y10" s="132">
        <f>X10-W10</f>
        <v>0.33333333333333326</v>
      </c>
      <c r="Z10" s="145" t="s">
        <v>162</v>
      </c>
      <c r="AA10" s="150">
        <v>0.58333333333333337</v>
      </c>
      <c r="AB10" s="150">
        <v>0.91666666666666663</v>
      </c>
      <c r="AC10" s="132">
        <f>AB10-AA10</f>
        <v>0.33333333333333326</v>
      </c>
      <c r="AD10" s="133"/>
    </row>
    <row r="11" spans="1:55" ht="23.5" x14ac:dyDescent="0.55000000000000004">
      <c r="A11" s="88" t="s">
        <v>185</v>
      </c>
      <c r="B11" s="188" t="s">
        <v>176</v>
      </c>
      <c r="C11" s="168">
        <v>0.60277777777777775</v>
      </c>
      <c r="D11" s="168">
        <v>0.99513888888888891</v>
      </c>
      <c r="E11" s="169">
        <f>D11-C11</f>
        <v>0.39236111111111116</v>
      </c>
      <c r="F11" s="187" t="s">
        <v>183</v>
      </c>
      <c r="G11" s="168">
        <v>0.57986111111111116</v>
      </c>
      <c r="H11" s="168">
        <v>0.99305555555555558</v>
      </c>
      <c r="I11" s="169">
        <f t="shared" ref="I11:I12" si="5">H11-G11</f>
        <v>0.41319444444444442</v>
      </c>
      <c r="J11" s="152" t="s">
        <v>162</v>
      </c>
      <c r="K11" s="153">
        <v>0.58333333333333337</v>
      </c>
      <c r="L11" s="153">
        <v>0.91666666666666663</v>
      </c>
      <c r="M11" s="132">
        <f t="shared" ref="M11" si="6">L11-K11</f>
        <v>0.33333333333333326</v>
      </c>
      <c r="N11" s="188" t="s">
        <v>176</v>
      </c>
      <c r="O11" s="168">
        <v>0.60277777777777775</v>
      </c>
      <c r="P11" s="168">
        <v>0.99513888888888891</v>
      </c>
      <c r="Q11" s="169">
        <f>P11-O11</f>
        <v>0.39236111111111116</v>
      </c>
      <c r="R11" s="187" t="s">
        <v>183</v>
      </c>
      <c r="S11" s="168">
        <v>0.57986111111111116</v>
      </c>
      <c r="T11" s="168">
        <v>0.99305555555555558</v>
      </c>
      <c r="U11" s="169">
        <f t="shared" ref="U11" si="7">T11-S11</f>
        <v>0.41319444444444442</v>
      </c>
      <c r="V11" s="131"/>
      <c r="W11" s="148" t="s">
        <v>11</v>
      </c>
      <c r="X11" s="148" t="s">
        <v>12</v>
      </c>
      <c r="Y11" s="132"/>
      <c r="Z11" s="131"/>
      <c r="AA11" s="148" t="s">
        <v>11</v>
      </c>
      <c r="AB11" s="148" t="s">
        <v>12</v>
      </c>
      <c r="AC11" s="132"/>
      <c r="AD11" s="133"/>
    </row>
    <row r="12" spans="1:55" ht="23.5" x14ac:dyDescent="0.55000000000000004">
      <c r="A12" s="88" t="s">
        <v>65</v>
      </c>
      <c r="B12" s="188" t="s">
        <v>166</v>
      </c>
      <c r="C12" s="168">
        <v>0.6333333333333333</v>
      </c>
      <c r="D12" s="168">
        <v>0.84375</v>
      </c>
      <c r="E12" s="169">
        <f t="shared" ref="E12" si="8">D12-C12</f>
        <v>0.2104166666666667</v>
      </c>
      <c r="F12" s="188" t="s">
        <v>167</v>
      </c>
      <c r="G12" s="168">
        <v>0.68125000000000002</v>
      </c>
      <c r="H12" s="168">
        <v>0.88958333333333328</v>
      </c>
      <c r="I12" s="169">
        <f t="shared" si="5"/>
        <v>0.20833333333333326</v>
      </c>
      <c r="J12" s="145" t="s">
        <v>162</v>
      </c>
      <c r="K12" s="167">
        <v>0.58333333333333337</v>
      </c>
      <c r="L12" s="167">
        <v>0.91666666666666663</v>
      </c>
      <c r="M12" s="132">
        <f>L12-K12</f>
        <v>0.33333333333333326</v>
      </c>
      <c r="N12" s="166" t="s">
        <v>162</v>
      </c>
      <c r="O12" s="167">
        <v>0.58333333333333337</v>
      </c>
      <c r="P12" s="167">
        <v>0.91666666666666663</v>
      </c>
      <c r="Q12" s="3">
        <f t="shared" ref="Q12:Q13" si="9">P12-O12</f>
        <v>0.33333333333333326</v>
      </c>
      <c r="R12" s="131"/>
      <c r="S12" s="148" t="s">
        <v>11</v>
      </c>
      <c r="T12" s="148" t="s">
        <v>12</v>
      </c>
      <c r="U12" s="132"/>
      <c r="V12" s="131"/>
      <c r="W12" s="148" t="s">
        <v>11</v>
      </c>
      <c r="X12" s="148" t="s">
        <v>12</v>
      </c>
      <c r="Y12" s="132"/>
      <c r="Z12" s="131"/>
      <c r="AA12" s="148" t="s">
        <v>11</v>
      </c>
      <c r="AB12" s="148" t="s">
        <v>12</v>
      </c>
      <c r="AC12" s="132"/>
      <c r="AD12" s="133"/>
    </row>
    <row r="13" spans="1:55" ht="23.5" x14ac:dyDescent="0.55000000000000004">
      <c r="A13" s="88" t="s">
        <v>72</v>
      </c>
      <c r="B13" s="4"/>
      <c r="C13" s="2" t="s">
        <v>11</v>
      </c>
      <c r="D13" s="2" t="s">
        <v>12</v>
      </c>
      <c r="E13" s="3"/>
      <c r="F13" s="166" t="s">
        <v>162</v>
      </c>
      <c r="G13" s="167">
        <v>0.58333333333333337</v>
      </c>
      <c r="H13" s="167">
        <v>0.91666666666666663</v>
      </c>
      <c r="I13" s="3">
        <f t="shared" ref="I13" si="10">H13-G13</f>
        <v>0.33333333333333326</v>
      </c>
      <c r="J13" s="188" t="s">
        <v>176</v>
      </c>
      <c r="K13" s="168">
        <v>0.60277777777777775</v>
      </c>
      <c r="L13" s="168">
        <v>0.99513888888888891</v>
      </c>
      <c r="M13" s="169">
        <f>L13-K13</f>
        <v>0.39236111111111116</v>
      </c>
      <c r="N13" s="166" t="s">
        <v>162</v>
      </c>
      <c r="O13" s="167">
        <v>0.58333333333333337</v>
      </c>
      <c r="P13" s="167">
        <v>0.91666666666666663</v>
      </c>
      <c r="Q13" s="3">
        <f t="shared" si="9"/>
        <v>0.33333333333333326</v>
      </c>
      <c r="R13" s="152" t="s">
        <v>162</v>
      </c>
      <c r="S13" s="153">
        <v>0.58333333333333337</v>
      </c>
      <c r="T13" s="153">
        <v>0.91666666666666663</v>
      </c>
      <c r="U13" s="132">
        <f t="shared" ref="U13" si="11">T13-S13</f>
        <v>0.33333333333333326</v>
      </c>
      <c r="V13" s="131"/>
      <c r="W13" s="148" t="s">
        <v>11</v>
      </c>
      <c r="X13" s="148" t="s">
        <v>12</v>
      </c>
      <c r="Y13" s="132"/>
      <c r="Z13" s="131"/>
      <c r="AA13" s="148" t="s">
        <v>11</v>
      </c>
      <c r="AB13" s="148" t="s">
        <v>12</v>
      </c>
      <c r="AC13" s="132"/>
      <c r="AD13" s="133"/>
    </row>
    <row r="14" spans="1:55" ht="23.5" x14ac:dyDescent="0.55000000000000004">
      <c r="A14" s="88" t="s">
        <v>56</v>
      </c>
      <c r="B14" s="4"/>
      <c r="C14" s="2" t="s">
        <v>11</v>
      </c>
      <c r="D14" s="2" t="s">
        <v>12</v>
      </c>
      <c r="E14" s="3"/>
      <c r="F14" s="4"/>
      <c r="G14" s="2" t="s">
        <v>164</v>
      </c>
      <c r="H14" s="2" t="s">
        <v>12</v>
      </c>
      <c r="I14" s="3"/>
      <c r="J14" s="131"/>
      <c r="K14" s="148" t="s">
        <v>11</v>
      </c>
      <c r="L14" s="148" t="s">
        <v>12</v>
      </c>
      <c r="M14" s="132"/>
      <c r="N14" s="145" t="s">
        <v>162</v>
      </c>
      <c r="O14" s="150">
        <v>0.20833333333333334</v>
      </c>
      <c r="P14" s="150">
        <v>0.54166666666666663</v>
      </c>
      <c r="Q14" s="132">
        <f>P14-O14</f>
        <v>0.33333333333333326</v>
      </c>
      <c r="R14" s="188" t="s">
        <v>166</v>
      </c>
      <c r="S14" s="189">
        <v>0.6333333333333333</v>
      </c>
      <c r="T14" s="190">
        <v>0.84375</v>
      </c>
      <c r="U14" s="191">
        <f>T14-S14</f>
        <v>0.2104166666666667</v>
      </c>
      <c r="V14" s="188" t="s">
        <v>168</v>
      </c>
      <c r="W14" s="189">
        <v>0.36805555555555558</v>
      </c>
      <c r="X14" s="190">
        <v>0.57638888888888895</v>
      </c>
      <c r="Y14" s="191">
        <f>X14-W14</f>
        <v>0.20833333333333337</v>
      </c>
      <c r="Z14" s="187" t="s">
        <v>182</v>
      </c>
      <c r="AA14" s="168">
        <v>0.16666666666666666</v>
      </c>
      <c r="AB14" s="168">
        <v>0.57986111111111116</v>
      </c>
      <c r="AC14" s="169">
        <f>AB14-AA14</f>
        <v>0.41319444444444453</v>
      </c>
      <c r="AD14" s="133"/>
    </row>
    <row r="15" spans="1:55" ht="23.5" x14ac:dyDescent="0.55000000000000004">
      <c r="A15" s="88" t="s">
        <v>152</v>
      </c>
      <c r="B15" s="166" t="s">
        <v>162</v>
      </c>
      <c r="C15" s="167">
        <v>0.39374999999999999</v>
      </c>
      <c r="D15" s="167">
        <v>0.7270833333333333</v>
      </c>
      <c r="E15" s="3">
        <f t="shared" ref="E15" si="12">D15-C15</f>
        <v>0.33333333333333331</v>
      </c>
      <c r="F15" s="166" t="s">
        <v>162</v>
      </c>
      <c r="G15" s="167">
        <v>0.39374999999999999</v>
      </c>
      <c r="H15" s="167">
        <v>0.7270833333333333</v>
      </c>
      <c r="I15" s="3">
        <f t="shared" ref="I15" si="13">H15-G15</f>
        <v>0.33333333333333331</v>
      </c>
      <c r="J15" s="131"/>
      <c r="K15" s="148" t="s">
        <v>11</v>
      </c>
      <c r="L15" s="148" t="s">
        <v>12</v>
      </c>
      <c r="M15" s="132"/>
      <c r="N15" s="131"/>
      <c r="O15" s="148" t="s">
        <v>11</v>
      </c>
      <c r="P15" s="148" t="s">
        <v>12</v>
      </c>
      <c r="Q15" s="132"/>
      <c r="R15" s="188" t="s">
        <v>174</v>
      </c>
      <c r="S15" s="168">
        <v>0.39374999999999999</v>
      </c>
      <c r="T15" s="168">
        <v>0.80902777777777779</v>
      </c>
      <c r="U15" s="169">
        <f>T15-S15</f>
        <v>0.4152777777777778</v>
      </c>
      <c r="V15" s="145" t="s">
        <v>162</v>
      </c>
      <c r="W15" s="150">
        <v>0.33333333333333331</v>
      </c>
      <c r="X15" s="150">
        <v>0.58333333333333337</v>
      </c>
      <c r="Y15" s="132">
        <f>X15-W15</f>
        <v>0.25000000000000006</v>
      </c>
      <c r="Z15" s="145" t="s">
        <v>162</v>
      </c>
      <c r="AA15" s="150">
        <v>0.20833333333333334</v>
      </c>
      <c r="AB15" s="150">
        <v>0.54166666666666663</v>
      </c>
      <c r="AC15" s="132">
        <f>AB15-AA15</f>
        <v>0.33333333333333326</v>
      </c>
      <c r="AD15" s="133"/>
    </row>
    <row r="16" spans="1:55" ht="23.5" x14ac:dyDescent="0.55000000000000004">
      <c r="A16" s="88" t="s">
        <v>58</v>
      </c>
      <c r="B16" s="77" t="s">
        <v>162</v>
      </c>
      <c r="C16" s="170">
        <v>0.20833333333333334</v>
      </c>
      <c r="D16" s="170">
        <v>0.54166666666666663</v>
      </c>
      <c r="E16" s="3">
        <f>D16-C16</f>
        <v>0.33333333333333326</v>
      </c>
      <c r="F16" s="77" t="s">
        <v>162</v>
      </c>
      <c r="G16" s="170">
        <v>0.20833333333333334</v>
      </c>
      <c r="H16" s="170">
        <v>0.54166666666666663</v>
      </c>
      <c r="I16" s="3">
        <f>H16-G16</f>
        <v>0.33333333333333326</v>
      </c>
      <c r="J16" s="145" t="s">
        <v>162</v>
      </c>
      <c r="K16" s="150">
        <v>0.20833333333333334</v>
      </c>
      <c r="L16" s="150">
        <v>0.54166666666666663</v>
      </c>
      <c r="M16" s="132">
        <f>L16-K16</f>
        <v>0.33333333333333326</v>
      </c>
      <c r="N16" s="131"/>
      <c r="O16" s="148" t="s">
        <v>11</v>
      </c>
      <c r="P16" s="148" t="s">
        <v>12</v>
      </c>
      <c r="Q16" s="132"/>
      <c r="R16" s="4"/>
      <c r="S16" s="2" t="s">
        <v>11</v>
      </c>
      <c r="T16" s="2" t="s">
        <v>12</v>
      </c>
      <c r="U16" s="3"/>
      <c r="V16" s="188" t="s">
        <v>166</v>
      </c>
      <c r="W16" s="168">
        <v>0.6333333333333333</v>
      </c>
      <c r="X16" s="168">
        <v>0.84375</v>
      </c>
      <c r="Y16" s="169">
        <f t="shared" ref="Y16" si="14">X16-W16</f>
        <v>0.2104166666666667</v>
      </c>
      <c r="Z16" s="188" t="s">
        <v>168</v>
      </c>
      <c r="AA16" s="168">
        <v>0.36805555555555558</v>
      </c>
      <c r="AB16" s="168">
        <v>0.57638888888888884</v>
      </c>
      <c r="AC16" s="169">
        <f>AB16-AA16</f>
        <v>0.20833333333333326</v>
      </c>
      <c r="AD16" s="133"/>
    </row>
    <row r="17" spans="1:30" ht="23.5" x14ac:dyDescent="0.55000000000000004">
      <c r="A17" s="88" t="s">
        <v>153</v>
      </c>
      <c r="B17" s="166" t="s">
        <v>162</v>
      </c>
      <c r="C17" s="167">
        <v>0.58333333333333337</v>
      </c>
      <c r="D17" s="167">
        <v>0.91666666666666663</v>
      </c>
      <c r="E17" s="3">
        <f t="shared" ref="E17:E18" si="15">D17-C17</f>
        <v>0.33333333333333326</v>
      </c>
      <c r="F17" s="166" t="s">
        <v>162</v>
      </c>
      <c r="G17" s="167">
        <v>0.58333333333333337</v>
      </c>
      <c r="H17" s="167">
        <v>0.91666666666666663</v>
      </c>
      <c r="I17" s="3">
        <f t="shared" ref="I17:I18" si="16">H17-G17</f>
        <v>0.33333333333333326</v>
      </c>
      <c r="J17" s="152" t="s">
        <v>162</v>
      </c>
      <c r="K17" s="153">
        <v>0.58333333333333337</v>
      </c>
      <c r="L17" s="153">
        <v>0.91666666666666663</v>
      </c>
      <c r="M17" s="132">
        <f t="shared" ref="M17:M19" si="17">L17-K17</f>
        <v>0.33333333333333326</v>
      </c>
      <c r="N17" s="152" t="s">
        <v>162</v>
      </c>
      <c r="O17" s="153">
        <v>0.58333333333333337</v>
      </c>
      <c r="P17" s="153">
        <v>0.91666666666666663</v>
      </c>
      <c r="Q17" s="132">
        <f t="shared" ref="Q17:Q18" si="18">P17-O17</f>
        <v>0.33333333333333326</v>
      </c>
      <c r="R17" s="4"/>
      <c r="S17" s="2" t="s">
        <v>11</v>
      </c>
      <c r="T17" s="2" t="s">
        <v>12</v>
      </c>
      <c r="U17" s="3"/>
      <c r="V17" s="131"/>
      <c r="W17" s="148" t="s">
        <v>11</v>
      </c>
      <c r="X17" s="148" t="s">
        <v>12</v>
      </c>
      <c r="Y17" s="132"/>
      <c r="Z17" s="166" t="s">
        <v>162</v>
      </c>
      <c r="AA17" s="167">
        <v>0.91041666666666665</v>
      </c>
      <c r="AB17" s="167">
        <v>1.2437499999999999</v>
      </c>
      <c r="AC17" s="3">
        <f t="shared" ref="AC17" si="19">AB17-AA17</f>
        <v>0.33333333333333326</v>
      </c>
      <c r="AD17" s="133"/>
    </row>
    <row r="18" spans="1:30" ht="23.5" x14ac:dyDescent="0.55000000000000004">
      <c r="A18" s="88" t="s">
        <v>186</v>
      </c>
      <c r="B18" s="152" t="s">
        <v>162</v>
      </c>
      <c r="C18" s="153">
        <v>0.91041666666666665</v>
      </c>
      <c r="D18" s="153">
        <v>1.2437499999999999</v>
      </c>
      <c r="E18" s="132">
        <f t="shared" si="15"/>
        <v>0.33333333333333326</v>
      </c>
      <c r="F18" s="152" t="s">
        <v>162</v>
      </c>
      <c r="G18" s="153">
        <v>0.91041666666666665</v>
      </c>
      <c r="H18" s="153">
        <v>1.2437499999999999</v>
      </c>
      <c r="I18" s="132">
        <f t="shared" si="16"/>
        <v>0.33333333333333326</v>
      </c>
      <c r="J18" s="152" t="s">
        <v>162</v>
      </c>
      <c r="K18" s="153">
        <v>0.91041666666666665</v>
      </c>
      <c r="L18" s="153">
        <v>1.2437499999999999</v>
      </c>
      <c r="M18" s="132">
        <f t="shared" si="17"/>
        <v>0.33333333333333326</v>
      </c>
      <c r="N18" s="152" t="s">
        <v>162</v>
      </c>
      <c r="O18" s="153">
        <v>0.91041666666666665</v>
      </c>
      <c r="P18" s="153">
        <v>1.2437499999999999</v>
      </c>
      <c r="Q18" s="132">
        <f t="shared" si="18"/>
        <v>0.33333333333333326</v>
      </c>
      <c r="R18" s="166" t="s">
        <v>162</v>
      </c>
      <c r="S18" s="167">
        <v>0.91041666666666665</v>
      </c>
      <c r="T18" s="167">
        <v>1.2437499999999999</v>
      </c>
      <c r="U18" s="3">
        <f t="shared" ref="U18" si="20">T18-S18</f>
        <v>0.33333333333333326</v>
      </c>
      <c r="V18" s="131"/>
      <c r="W18" s="148" t="s">
        <v>11</v>
      </c>
      <c r="X18" s="148" t="s">
        <v>12</v>
      </c>
      <c r="Y18" s="132"/>
      <c r="Z18" s="131"/>
      <c r="AA18" s="148" t="s">
        <v>11</v>
      </c>
      <c r="AB18" s="148" t="s">
        <v>12</v>
      </c>
      <c r="AC18" s="132"/>
      <c r="AD18" s="133"/>
    </row>
    <row r="19" spans="1:30" ht="23.5" x14ac:dyDescent="0.55000000000000004">
      <c r="A19" s="88" t="s">
        <v>154</v>
      </c>
      <c r="B19" s="4"/>
      <c r="C19" s="2" t="s">
        <v>11</v>
      </c>
      <c r="D19" s="2" t="s">
        <v>12</v>
      </c>
      <c r="E19" s="3"/>
      <c r="F19" s="188" t="s">
        <v>176</v>
      </c>
      <c r="G19" s="168">
        <v>0.60277777777777775</v>
      </c>
      <c r="H19" s="168">
        <v>0.99513888888888891</v>
      </c>
      <c r="I19" s="169">
        <f>H19-G19</f>
        <v>0.39236111111111116</v>
      </c>
      <c r="J19" s="187" t="s">
        <v>183</v>
      </c>
      <c r="K19" s="168">
        <v>0.57986111111111116</v>
      </c>
      <c r="L19" s="168">
        <v>0.99305555555555558</v>
      </c>
      <c r="M19" s="169">
        <f t="shared" si="17"/>
        <v>0.41319444444444442</v>
      </c>
      <c r="N19" s="77" t="s">
        <v>162</v>
      </c>
      <c r="O19" s="170">
        <v>0.58333333333333337</v>
      </c>
      <c r="P19" s="170">
        <v>0.91666666666666663</v>
      </c>
      <c r="Q19" s="3">
        <f>P19-O19</f>
        <v>0.33333333333333326</v>
      </c>
      <c r="R19" s="188" t="s">
        <v>176</v>
      </c>
      <c r="S19" s="168">
        <v>0.60277777777777775</v>
      </c>
      <c r="T19" s="168">
        <v>0.99513888888888891</v>
      </c>
      <c r="U19" s="169">
        <f>T19-S19</f>
        <v>0.39236111111111116</v>
      </c>
      <c r="V19" s="131"/>
      <c r="W19" s="148" t="s">
        <v>11</v>
      </c>
      <c r="X19" s="148" t="s">
        <v>12</v>
      </c>
      <c r="Y19" s="132"/>
      <c r="Z19" s="131"/>
      <c r="AA19" s="148" t="s">
        <v>11</v>
      </c>
      <c r="AB19" s="148" t="s">
        <v>12</v>
      </c>
      <c r="AC19" s="132"/>
      <c r="AD19" s="133"/>
    </row>
    <row r="20" spans="1:30" ht="23.5" x14ac:dyDescent="0.55000000000000004">
      <c r="A20" s="88" t="s">
        <v>78</v>
      </c>
      <c r="B20" s="4"/>
      <c r="C20" s="2" t="s">
        <v>11</v>
      </c>
      <c r="D20" s="2" t="s">
        <v>12</v>
      </c>
      <c r="E20" s="3"/>
      <c r="F20" s="188" t="s">
        <v>173</v>
      </c>
      <c r="G20" s="168">
        <v>0.23055555555555557</v>
      </c>
      <c r="H20" s="168">
        <v>0.68819444444444444</v>
      </c>
      <c r="I20" s="169">
        <f t="shared" ref="I20" si="21">H20-G20</f>
        <v>0.45763888888888887</v>
      </c>
      <c r="J20" s="145" t="s">
        <v>162</v>
      </c>
      <c r="K20" s="150">
        <v>0.20833333333333334</v>
      </c>
      <c r="L20" s="150">
        <v>0.54166666666666663</v>
      </c>
      <c r="M20" s="132">
        <f>L20-K20</f>
        <v>0.33333333333333326</v>
      </c>
      <c r="N20" s="77" t="s">
        <v>162</v>
      </c>
      <c r="O20" s="170">
        <v>0.20833333333333334</v>
      </c>
      <c r="P20" s="170">
        <v>0.54166666666666663</v>
      </c>
      <c r="Q20" s="3">
        <f>P20-O20</f>
        <v>0.33333333333333326</v>
      </c>
      <c r="R20" s="77" t="s">
        <v>162</v>
      </c>
      <c r="S20" s="170">
        <v>0.20833333333333334</v>
      </c>
      <c r="T20" s="170">
        <v>0.54166666666666663</v>
      </c>
      <c r="U20" s="3">
        <f>T20-S20</f>
        <v>0.33333333333333326</v>
      </c>
      <c r="V20" s="145" t="s">
        <v>162</v>
      </c>
      <c r="W20" s="150">
        <v>0.20833333333333334</v>
      </c>
      <c r="X20" s="150">
        <v>0.54166666666666663</v>
      </c>
      <c r="Y20" s="132">
        <f>X20-W20</f>
        <v>0.33333333333333326</v>
      </c>
      <c r="Z20" s="131"/>
      <c r="AA20" s="148" t="s">
        <v>11</v>
      </c>
      <c r="AB20" s="148" t="s">
        <v>12</v>
      </c>
      <c r="AC20" s="132"/>
      <c r="AD20" s="133"/>
    </row>
    <row r="21" spans="1:30" ht="23.5" x14ac:dyDescent="0.55000000000000004">
      <c r="A21" s="88" t="s">
        <v>79</v>
      </c>
      <c r="B21" s="4"/>
      <c r="C21" s="2" t="s">
        <v>11</v>
      </c>
      <c r="D21" s="2" t="s">
        <v>12</v>
      </c>
      <c r="E21" s="3"/>
      <c r="F21" s="4"/>
      <c r="G21" s="2" t="s">
        <v>164</v>
      </c>
      <c r="H21" s="2" t="s">
        <v>12</v>
      </c>
      <c r="I21" s="3"/>
      <c r="J21" s="188" t="s">
        <v>176</v>
      </c>
      <c r="K21" s="168">
        <v>0.60277777777777775</v>
      </c>
      <c r="L21" s="168">
        <v>0.99513888888888891</v>
      </c>
      <c r="M21" s="169">
        <f>L21-K21</f>
        <v>0.39236111111111116</v>
      </c>
      <c r="N21" s="187" t="s">
        <v>166</v>
      </c>
      <c r="O21" s="168">
        <v>0.6333333333333333</v>
      </c>
      <c r="P21" s="168">
        <v>0.84375</v>
      </c>
      <c r="Q21" s="169">
        <f t="shared" ref="Q21" si="22">P21-O21</f>
        <v>0.2104166666666667</v>
      </c>
      <c r="R21" s="187" t="s">
        <v>167</v>
      </c>
      <c r="S21" s="168">
        <v>0.68125000000000002</v>
      </c>
      <c r="T21" s="168">
        <v>0.88958333333333328</v>
      </c>
      <c r="U21" s="169">
        <f t="shared" ref="U21" si="23">T21-S21</f>
        <v>0.20833333333333326</v>
      </c>
      <c r="V21" s="187" t="s">
        <v>163</v>
      </c>
      <c r="W21" s="168">
        <v>0.58333333333333337</v>
      </c>
      <c r="X21" s="168">
        <v>0.91666666666666663</v>
      </c>
      <c r="Y21" s="169">
        <f>X21-W21</f>
        <v>0.33333333333333326</v>
      </c>
      <c r="Z21" s="188" t="s">
        <v>176</v>
      </c>
      <c r="AA21" s="168">
        <v>0.60277777777777775</v>
      </c>
      <c r="AB21" s="168">
        <v>0.99513888888888891</v>
      </c>
      <c r="AC21" s="169">
        <f>AB21-AA21</f>
        <v>0.39236111111111116</v>
      </c>
      <c r="AD21" s="133"/>
    </row>
    <row r="22" spans="1:30" ht="23.5" x14ac:dyDescent="0.55000000000000004">
      <c r="A22" s="88" t="s">
        <v>147</v>
      </c>
      <c r="B22" s="187" t="s">
        <v>183</v>
      </c>
      <c r="C22" s="168">
        <v>0.57986111111111116</v>
      </c>
      <c r="D22" s="168">
        <v>0.99305555555555558</v>
      </c>
      <c r="E22" s="169">
        <f t="shared" ref="E22" si="24">D22-C22</f>
        <v>0.41319444444444442</v>
      </c>
      <c r="F22" s="131"/>
      <c r="G22" s="2" t="s">
        <v>164</v>
      </c>
      <c r="H22" s="2" t="s">
        <v>12</v>
      </c>
      <c r="I22" s="132"/>
      <c r="J22" s="131"/>
      <c r="K22" s="148" t="s">
        <v>11</v>
      </c>
      <c r="L22" s="148" t="s">
        <v>12</v>
      </c>
      <c r="M22" s="132"/>
      <c r="N22" s="4"/>
      <c r="O22" s="2" t="s">
        <v>11</v>
      </c>
      <c r="P22" s="2" t="s">
        <v>12</v>
      </c>
      <c r="Q22" s="3"/>
      <c r="R22" s="187" t="s">
        <v>163</v>
      </c>
      <c r="S22" s="168">
        <v>0.58333333333333337</v>
      </c>
      <c r="T22" s="168">
        <v>0.91666666666666663</v>
      </c>
      <c r="U22" s="169">
        <f>T22-S22</f>
        <v>0.33333333333333326</v>
      </c>
      <c r="V22" s="187" t="s">
        <v>183</v>
      </c>
      <c r="W22" s="168">
        <v>0.57986111111111116</v>
      </c>
      <c r="X22" s="168">
        <v>0.99305555555555558</v>
      </c>
      <c r="Y22" s="169">
        <f t="shared" ref="Y22:Y23" si="25">X22-W22</f>
        <v>0.41319444444444442</v>
      </c>
      <c r="Z22" s="187" t="s">
        <v>183</v>
      </c>
      <c r="AA22" s="168">
        <v>0.57986111111111116</v>
      </c>
      <c r="AB22" s="168">
        <v>0.99305555555555558</v>
      </c>
      <c r="AC22" s="169">
        <f t="shared" ref="AC22:AC23" si="26">AB22-AA22</f>
        <v>0.41319444444444442</v>
      </c>
      <c r="AD22" s="133"/>
    </row>
    <row r="23" spans="1:30" ht="23.5" x14ac:dyDescent="0.55000000000000004">
      <c r="A23" s="88" t="s">
        <v>148</v>
      </c>
      <c r="B23" s="4"/>
      <c r="C23" s="2" t="s">
        <v>11</v>
      </c>
      <c r="D23" s="2" t="s">
        <v>12</v>
      </c>
      <c r="E23" s="3"/>
      <c r="F23" s="131"/>
      <c r="G23" s="2" t="s">
        <v>164</v>
      </c>
      <c r="H23" s="2" t="s">
        <v>12</v>
      </c>
      <c r="I23" s="132"/>
      <c r="J23" s="131"/>
      <c r="K23" s="148" t="s">
        <v>11</v>
      </c>
      <c r="L23" s="148" t="s">
        <v>12</v>
      </c>
      <c r="M23" s="132"/>
      <c r="N23" s="188" t="s">
        <v>174</v>
      </c>
      <c r="O23" s="168">
        <v>0.39374999999999999</v>
      </c>
      <c r="P23" s="168">
        <v>0.80902777777777779</v>
      </c>
      <c r="Q23" s="169">
        <f>P23-O23</f>
        <v>0.4152777777777778</v>
      </c>
      <c r="R23" s="152" t="s">
        <v>162</v>
      </c>
      <c r="S23" s="153">
        <v>0.39374999999999999</v>
      </c>
      <c r="T23" s="153">
        <v>0.7270833333333333</v>
      </c>
      <c r="U23" s="132">
        <f t="shared" ref="U23" si="27">T23-S23</f>
        <v>0.33333333333333331</v>
      </c>
      <c r="V23" s="152" t="s">
        <v>162</v>
      </c>
      <c r="W23" s="153">
        <v>0.39374999999999999</v>
      </c>
      <c r="X23" s="153">
        <v>0.7270833333333333</v>
      </c>
      <c r="Y23" s="132">
        <f t="shared" si="25"/>
        <v>0.33333333333333331</v>
      </c>
      <c r="Z23" s="152" t="s">
        <v>162</v>
      </c>
      <c r="AA23" s="153">
        <v>0.39374999999999999</v>
      </c>
      <c r="AB23" s="153">
        <v>0.7270833333333333</v>
      </c>
      <c r="AC23" s="132">
        <f t="shared" si="26"/>
        <v>0.33333333333333331</v>
      </c>
      <c r="AD23" s="133"/>
    </row>
    <row r="24" spans="1:30" ht="23.5" x14ac:dyDescent="0.55000000000000004">
      <c r="A24" s="88" t="s">
        <v>149</v>
      </c>
      <c r="B24" s="77" t="s">
        <v>162</v>
      </c>
      <c r="C24" s="170">
        <v>0.25</v>
      </c>
      <c r="D24" s="170">
        <v>0.58333333333333337</v>
      </c>
      <c r="E24" s="3">
        <f>D24-C24</f>
        <v>0.33333333333333337</v>
      </c>
      <c r="F24" s="145" t="s">
        <v>162</v>
      </c>
      <c r="G24" s="150">
        <v>0.25</v>
      </c>
      <c r="H24" s="150">
        <v>0.58333333333333337</v>
      </c>
      <c r="I24" s="132">
        <f>H24-G24</f>
        <v>0.33333333333333337</v>
      </c>
      <c r="J24" s="145" t="s">
        <v>162</v>
      </c>
      <c r="K24" s="150">
        <v>0.25</v>
      </c>
      <c r="L24" s="150">
        <v>0.58333333333333337</v>
      </c>
      <c r="M24" s="132">
        <f>L24-K24</f>
        <v>0.33333333333333337</v>
      </c>
      <c r="N24" s="4"/>
      <c r="O24" s="2" t="s">
        <v>11</v>
      </c>
      <c r="P24" s="2" t="s">
        <v>12</v>
      </c>
      <c r="Q24" s="3"/>
      <c r="R24" s="131"/>
      <c r="S24" s="148" t="s">
        <v>11</v>
      </c>
      <c r="T24" s="148" t="s">
        <v>12</v>
      </c>
      <c r="U24" s="132"/>
      <c r="V24" s="187" t="s">
        <v>182</v>
      </c>
      <c r="W24" s="168">
        <v>0.16666666666666666</v>
      </c>
      <c r="X24" s="168">
        <v>0.57986111111111116</v>
      </c>
      <c r="Y24" s="169">
        <f>X24-W24</f>
        <v>0.41319444444444453</v>
      </c>
      <c r="Z24" s="145" t="s">
        <v>162</v>
      </c>
      <c r="AA24" s="150">
        <v>0.20833333333333334</v>
      </c>
      <c r="AB24" s="150">
        <v>0.54166666666666663</v>
      </c>
      <c r="AC24" s="132">
        <f>AB24-AA24</f>
        <v>0.33333333333333326</v>
      </c>
      <c r="AD24" s="133"/>
    </row>
    <row r="25" spans="1:30" ht="23.5" x14ac:dyDescent="0.55000000000000004">
      <c r="A25" s="88" t="s">
        <v>73</v>
      </c>
      <c r="B25" s="188" t="s">
        <v>173</v>
      </c>
      <c r="C25" s="168">
        <v>0.23055555555555557</v>
      </c>
      <c r="D25" s="168">
        <v>0.68819444444444444</v>
      </c>
      <c r="E25" s="169">
        <f>D25-C25</f>
        <v>0.45763888888888887</v>
      </c>
      <c r="F25" s="145" t="s">
        <v>162</v>
      </c>
      <c r="G25" s="150">
        <v>0.23055555555555557</v>
      </c>
      <c r="H25" s="150">
        <v>0.56388888888888888</v>
      </c>
      <c r="I25" s="132">
        <f>H25-G25</f>
        <v>0.33333333333333331</v>
      </c>
      <c r="J25" s="187" t="s">
        <v>182</v>
      </c>
      <c r="K25" s="168">
        <v>0.16666666666666666</v>
      </c>
      <c r="L25" s="168">
        <v>0.57986111111111116</v>
      </c>
      <c r="M25" s="169">
        <f>L25-K25</f>
        <v>0.41319444444444453</v>
      </c>
      <c r="N25" s="1" t="s">
        <v>162</v>
      </c>
      <c r="O25" s="170">
        <v>0.15486111111111112</v>
      </c>
      <c r="P25" s="170">
        <v>0.48819444444444443</v>
      </c>
      <c r="Q25" s="3">
        <f>P25-O25</f>
        <v>0.33333333333333331</v>
      </c>
      <c r="R25" s="131"/>
      <c r="S25" s="148" t="s">
        <v>11</v>
      </c>
      <c r="T25" s="148" t="s">
        <v>12</v>
      </c>
      <c r="U25" s="132"/>
      <c r="V25" s="192"/>
      <c r="W25" s="148" t="s">
        <v>11</v>
      </c>
      <c r="X25" s="148" t="s">
        <v>12</v>
      </c>
      <c r="Y25" s="132"/>
      <c r="Z25" s="131"/>
      <c r="AA25" s="148" t="s">
        <v>11</v>
      </c>
      <c r="AB25" s="148" t="s">
        <v>12</v>
      </c>
      <c r="AC25" s="132"/>
      <c r="AD25" s="133"/>
    </row>
    <row r="26" spans="1:30" ht="23.5" x14ac:dyDescent="0.55000000000000004">
      <c r="A26" s="88" t="s">
        <v>161</v>
      </c>
      <c r="B26" s="166" t="s">
        <v>162</v>
      </c>
      <c r="C26" s="167">
        <v>0.91041666666666665</v>
      </c>
      <c r="D26" s="167">
        <v>1.2437499999999999</v>
      </c>
      <c r="E26" s="3">
        <f t="shared" ref="E26" si="28">D26-C26</f>
        <v>0.33333333333333326</v>
      </c>
      <c r="F26" s="152" t="s">
        <v>162</v>
      </c>
      <c r="G26" s="153">
        <v>0.91041666666666665</v>
      </c>
      <c r="H26" s="153">
        <v>1.2437499999999999</v>
      </c>
      <c r="I26" s="132">
        <f t="shared" ref="I26" si="29">H26-G26</f>
        <v>0.33333333333333326</v>
      </c>
      <c r="J26" s="193" t="s">
        <v>178</v>
      </c>
      <c r="K26" s="168">
        <v>0.91041666666666665</v>
      </c>
      <c r="L26" s="194">
        <v>1.3152777777777778</v>
      </c>
      <c r="M26" s="195">
        <f t="shared" ref="M26" si="30">L26-K26</f>
        <v>0.40486111111111112</v>
      </c>
      <c r="N26" s="193" t="s">
        <v>178</v>
      </c>
      <c r="O26" s="168">
        <v>0.91041666666666665</v>
      </c>
      <c r="P26" s="168">
        <v>1.3152777777777778</v>
      </c>
      <c r="Q26" s="169">
        <f t="shared" ref="Q26" si="31">P26-O26</f>
        <v>0.40486111111111112</v>
      </c>
      <c r="R26" s="193" t="s">
        <v>178</v>
      </c>
      <c r="S26" s="168">
        <v>0.91041666666666665</v>
      </c>
      <c r="T26" s="194">
        <v>1.3152777777777778</v>
      </c>
      <c r="U26" s="195">
        <f t="shared" ref="U26" si="32">T26-S26</f>
        <v>0.40486111111111112</v>
      </c>
      <c r="V26" s="131"/>
      <c r="W26" s="148" t="s">
        <v>11</v>
      </c>
      <c r="X26" s="148" t="s">
        <v>12</v>
      </c>
      <c r="Y26" s="132"/>
      <c r="Z26" s="131"/>
      <c r="AA26" s="148" t="s">
        <v>11</v>
      </c>
      <c r="AB26" s="148" t="s">
        <v>12</v>
      </c>
      <c r="AC26" s="132"/>
      <c r="AD26" s="133"/>
    </row>
    <row r="27" spans="1:30" ht="23.5" x14ac:dyDescent="0.55000000000000004">
      <c r="A27" s="88" t="s">
        <v>187</v>
      </c>
      <c r="B27" s="4"/>
      <c r="C27" s="2" t="s">
        <v>11</v>
      </c>
      <c r="D27" s="2" t="s">
        <v>12</v>
      </c>
      <c r="E27" s="3"/>
      <c r="F27" s="131"/>
      <c r="G27" s="2" t="s">
        <v>11</v>
      </c>
      <c r="H27" s="2" t="s">
        <v>12</v>
      </c>
      <c r="I27" s="132"/>
      <c r="J27" s="187" t="s">
        <v>163</v>
      </c>
      <c r="K27" s="168">
        <v>0.58333333333333337</v>
      </c>
      <c r="L27" s="168">
        <v>0.91666666666666663</v>
      </c>
      <c r="M27" s="169">
        <f>L27-K27</f>
        <v>0.33333333333333326</v>
      </c>
      <c r="N27" s="188" t="s">
        <v>176</v>
      </c>
      <c r="O27" s="168">
        <v>0.60277777777777775</v>
      </c>
      <c r="P27" s="168">
        <v>0.99513888888888891</v>
      </c>
      <c r="Q27" s="169">
        <f>P27-O27</f>
        <v>0.39236111111111116</v>
      </c>
      <c r="R27" s="187" t="s">
        <v>179</v>
      </c>
      <c r="S27" s="168">
        <v>0.58333333333333337</v>
      </c>
      <c r="T27" s="168">
        <v>0.91666666666666663</v>
      </c>
      <c r="U27" s="169">
        <f>T27-S27</f>
        <v>0.33333333333333326</v>
      </c>
      <c r="V27" s="187" t="s">
        <v>179</v>
      </c>
      <c r="W27" s="168">
        <v>0.58333333333333337</v>
      </c>
      <c r="X27" s="168">
        <v>0.91666666666666663</v>
      </c>
      <c r="Y27" s="169">
        <f>X27-W27</f>
        <v>0.33333333333333326</v>
      </c>
      <c r="Z27" s="131"/>
      <c r="AA27" s="148" t="s">
        <v>11</v>
      </c>
      <c r="AB27" s="148" t="s">
        <v>12</v>
      </c>
      <c r="AC27" s="132"/>
      <c r="AD27" s="133"/>
    </row>
    <row r="28" spans="1:30" ht="23.5" x14ac:dyDescent="0.55000000000000004">
      <c r="A28" s="88" t="s">
        <v>158</v>
      </c>
      <c r="B28" s="4"/>
      <c r="C28" s="2" t="s">
        <v>11</v>
      </c>
      <c r="D28" s="2" t="s">
        <v>12</v>
      </c>
      <c r="E28" s="3"/>
      <c r="F28" s="152" t="s">
        <v>162</v>
      </c>
      <c r="G28" s="153">
        <v>0.58333333333333337</v>
      </c>
      <c r="H28" s="153">
        <v>0.91666666666666663</v>
      </c>
      <c r="I28" s="132">
        <f t="shared" ref="I28" si="33">H28-G28</f>
        <v>0.33333333333333326</v>
      </c>
      <c r="J28" s="152" t="s">
        <v>162</v>
      </c>
      <c r="K28" s="153">
        <v>0.58333333333333337</v>
      </c>
      <c r="L28" s="153">
        <v>0.91666666666666663</v>
      </c>
      <c r="M28" s="132">
        <f t="shared" ref="M28" si="34">L28-K28</f>
        <v>0.33333333333333326</v>
      </c>
      <c r="N28" s="187" t="s">
        <v>183</v>
      </c>
      <c r="O28" s="168">
        <v>0.57986111111111116</v>
      </c>
      <c r="P28" s="168">
        <v>0.99305555555555558</v>
      </c>
      <c r="Q28" s="169">
        <f t="shared" ref="Q28" si="35">P28-O28</f>
        <v>0.41319444444444442</v>
      </c>
      <c r="R28" s="152" t="s">
        <v>162</v>
      </c>
      <c r="S28" s="153">
        <v>0.58333333333333337</v>
      </c>
      <c r="T28" s="153">
        <v>0.91666666666666663</v>
      </c>
      <c r="U28" s="132">
        <f t="shared" ref="U28" si="36">T28-S28</f>
        <v>0.33333333333333326</v>
      </c>
      <c r="V28" s="131"/>
      <c r="W28" s="148" t="s">
        <v>11</v>
      </c>
      <c r="X28" s="148" t="s">
        <v>12</v>
      </c>
      <c r="Y28" s="132"/>
      <c r="Z28" s="131"/>
      <c r="AA28" s="148" t="s">
        <v>11</v>
      </c>
      <c r="AB28" s="148" t="s">
        <v>12</v>
      </c>
      <c r="AC28" s="132"/>
      <c r="AD28" s="133"/>
    </row>
    <row r="29" spans="1:30" ht="23.5" x14ac:dyDescent="0.55000000000000004">
      <c r="A29" s="88" t="s">
        <v>67</v>
      </c>
      <c r="B29" s="187" t="s">
        <v>182</v>
      </c>
      <c r="C29" s="168">
        <v>0.16666666666666666</v>
      </c>
      <c r="D29" s="168">
        <v>0.57986111111111116</v>
      </c>
      <c r="E29" s="169">
        <f>D29-C29</f>
        <v>0.41319444444444453</v>
      </c>
      <c r="F29" s="187" t="s">
        <v>182</v>
      </c>
      <c r="G29" s="168">
        <v>0.16666666666666666</v>
      </c>
      <c r="H29" s="168">
        <v>0.57986111111111116</v>
      </c>
      <c r="I29" s="169">
        <f>H29-G29</f>
        <v>0.41319444444444453</v>
      </c>
      <c r="J29" s="145" t="s">
        <v>162</v>
      </c>
      <c r="K29" s="150">
        <v>0.20833333333333334</v>
      </c>
      <c r="L29" s="150">
        <v>0.54166666666666663</v>
      </c>
      <c r="M29" s="132">
        <f>L29-K29</f>
        <v>0.33333333333333326</v>
      </c>
      <c r="N29" s="77" t="s">
        <v>162</v>
      </c>
      <c r="O29" s="170">
        <v>0.20833333333333334</v>
      </c>
      <c r="P29" s="170">
        <v>0.54166666666666663</v>
      </c>
      <c r="Q29" s="3">
        <f>P29-O29</f>
        <v>0.33333333333333326</v>
      </c>
      <c r="R29" s="187" t="s">
        <v>182</v>
      </c>
      <c r="S29" s="168">
        <v>0.16666666666666666</v>
      </c>
      <c r="T29" s="168">
        <v>0.57986111111111116</v>
      </c>
      <c r="U29" s="169">
        <f>T29-S29</f>
        <v>0.41319444444444453</v>
      </c>
      <c r="V29" s="131"/>
      <c r="W29" s="148" t="s">
        <v>11</v>
      </c>
      <c r="X29" s="148" t="s">
        <v>12</v>
      </c>
      <c r="Y29" s="132"/>
      <c r="Z29" s="131"/>
      <c r="AA29" s="148" t="s">
        <v>11</v>
      </c>
      <c r="AB29" s="148" t="s">
        <v>12</v>
      </c>
      <c r="AC29" s="132"/>
      <c r="AD29" s="133"/>
    </row>
    <row r="30" spans="1:30" ht="23.5" x14ac:dyDescent="0.55000000000000004">
      <c r="A30" s="88" t="s">
        <v>54</v>
      </c>
      <c r="B30" s="188" t="s">
        <v>176</v>
      </c>
      <c r="C30" s="168">
        <v>0.60277777777777775</v>
      </c>
      <c r="D30" s="168">
        <v>0.99513888888888891</v>
      </c>
      <c r="E30" s="169">
        <f>D30-C30</f>
        <v>0.39236111111111116</v>
      </c>
      <c r="F30" s="152" t="s">
        <v>162</v>
      </c>
      <c r="G30" s="153">
        <v>0.58333333333333337</v>
      </c>
      <c r="H30" s="153">
        <v>0.91666666666666663</v>
      </c>
      <c r="I30" s="132">
        <f t="shared" ref="I30" si="37">H30-G30</f>
        <v>0.33333333333333326</v>
      </c>
      <c r="J30" s="166" t="s">
        <v>162</v>
      </c>
      <c r="K30" s="167">
        <v>0.58333333333333337</v>
      </c>
      <c r="L30" s="167">
        <v>0.91666666666666663</v>
      </c>
      <c r="M30" s="3">
        <f t="shared" ref="M30" si="38">L30-K30</f>
        <v>0.33333333333333326</v>
      </c>
      <c r="N30" s="187" t="s">
        <v>179</v>
      </c>
      <c r="O30" s="168">
        <v>0.58333333333333337</v>
      </c>
      <c r="P30" s="168">
        <v>0.91666666666666663</v>
      </c>
      <c r="Q30" s="169">
        <f>P30-O30</f>
        <v>0.33333333333333326</v>
      </c>
      <c r="R30" s="131"/>
      <c r="S30" s="148" t="s">
        <v>11</v>
      </c>
      <c r="T30" s="148" t="s">
        <v>12</v>
      </c>
      <c r="U30" s="132"/>
      <c r="V30" s="131"/>
      <c r="W30" s="148" t="s">
        <v>11</v>
      </c>
      <c r="X30" s="148" t="s">
        <v>12</v>
      </c>
      <c r="Y30" s="132"/>
      <c r="Z30" s="188" t="s">
        <v>176</v>
      </c>
      <c r="AA30" s="168">
        <v>0.60277777777777775</v>
      </c>
      <c r="AB30" s="168">
        <v>0.99513888888888891</v>
      </c>
      <c r="AC30" s="169">
        <f>AB30-AA30</f>
        <v>0.39236111111111116</v>
      </c>
      <c r="AD30" s="133"/>
    </row>
    <row r="31" spans="1:30" ht="23.5" x14ac:dyDescent="0.55000000000000004">
      <c r="A31" s="88" t="s">
        <v>75</v>
      </c>
      <c r="B31" s="166" t="s">
        <v>162</v>
      </c>
      <c r="C31" s="167">
        <v>0.58333333333333337</v>
      </c>
      <c r="D31" s="167">
        <v>0.91666666666666663</v>
      </c>
      <c r="E31" s="3">
        <f t="shared" ref="E31" si="39">D31-C31</f>
        <v>0.33333333333333326</v>
      </c>
      <c r="F31" s="188" t="s">
        <v>176</v>
      </c>
      <c r="G31" s="168">
        <v>0.60277777777777775</v>
      </c>
      <c r="H31" s="168">
        <v>0.99513888888888891</v>
      </c>
      <c r="I31" s="169">
        <f>H31-G31</f>
        <v>0.39236111111111116</v>
      </c>
      <c r="J31" s="152" t="s">
        <v>162</v>
      </c>
      <c r="K31" s="153">
        <v>0.58333333333333337</v>
      </c>
      <c r="L31" s="153">
        <v>0.91666666666666663</v>
      </c>
      <c r="M31" s="132">
        <f t="shared" ref="M31:M32" si="40">L31-K31</f>
        <v>0.33333333333333326</v>
      </c>
      <c r="N31" s="4"/>
      <c r="O31" s="2" t="s">
        <v>11</v>
      </c>
      <c r="P31" s="2" t="s">
        <v>12</v>
      </c>
      <c r="Q31" s="3"/>
      <c r="R31" s="131"/>
      <c r="S31" s="148" t="s">
        <v>11</v>
      </c>
      <c r="T31" s="148" t="s">
        <v>12</v>
      </c>
      <c r="U31" s="132"/>
      <c r="V31" s="149" t="s">
        <v>162</v>
      </c>
      <c r="W31" s="150">
        <v>0.15486111111111112</v>
      </c>
      <c r="X31" s="150">
        <v>0.48819444444444443</v>
      </c>
      <c r="Y31" s="132">
        <f>X31-W31</f>
        <v>0.33333333333333331</v>
      </c>
      <c r="Z31" s="149" t="s">
        <v>162</v>
      </c>
      <c r="AA31" s="150">
        <v>0.15486111111111112</v>
      </c>
      <c r="AB31" s="150">
        <v>0.48819444444444443</v>
      </c>
      <c r="AC31" s="132">
        <f>AB31-AA31</f>
        <v>0.33333333333333331</v>
      </c>
      <c r="AD31" s="133"/>
    </row>
    <row r="32" spans="1:30" ht="23.5" x14ac:dyDescent="0.55000000000000004">
      <c r="A32" s="88" t="s">
        <v>150</v>
      </c>
      <c r="B32" s="1" t="s">
        <v>162</v>
      </c>
      <c r="C32" s="170">
        <v>0.15486111111111112</v>
      </c>
      <c r="D32" s="170">
        <v>0.48819444444444443</v>
      </c>
      <c r="E32" s="3">
        <f>D32-C32</f>
        <v>0.33333333333333331</v>
      </c>
      <c r="F32" s="149" t="s">
        <v>162</v>
      </c>
      <c r="G32" s="150">
        <v>0.15486111111111112</v>
      </c>
      <c r="H32" s="150">
        <v>0.48819444444444443</v>
      </c>
      <c r="I32" s="132">
        <f>H32-G32</f>
        <v>0.33333333333333331</v>
      </c>
      <c r="J32" s="188" t="s">
        <v>173</v>
      </c>
      <c r="K32" s="168">
        <v>0.23055555555555557</v>
      </c>
      <c r="L32" s="168">
        <v>0.68819444444444444</v>
      </c>
      <c r="M32" s="169">
        <f t="shared" si="40"/>
        <v>0.45763888888888887</v>
      </c>
      <c r="N32" s="131"/>
      <c r="O32" s="148" t="s">
        <v>11</v>
      </c>
      <c r="P32" s="148" t="s">
        <v>12</v>
      </c>
      <c r="Q32" s="132"/>
      <c r="R32" s="131"/>
      <c r="S32" s="148" t="s">
        <v>11</v>
      </c>
      <c r="T32" s="148" t="s">
        <v>12</v>
      </c>
      <c r="U32" s="132"/>
      <c r="V32" s="152" t="s">
        <v>162</v>
      </c>
      <c r="W32" s="153">
        <v>0.91041666666666665</v>
      </c>
      <c r="X32" s="153">
        <v>1.2437499999999999</v>
      </c>
      <c r="Y32" s="132">
        <f t="shared" ref="Y32:Y33" si="41">X32-W32</f>
        <v>0.33333333333333326</v>
      </c>
      <c r="Z32" s="193" t="s">
        <v>178</v>
      </c>
      <c r="AA32" s="168">
        <v>0.91041666666666665</v>
      </c>
      <c r="AB32" s="168">
        <v>1.3152777777777778</v>
      </c>
      <c r="AC32" s="169">
        <f>AB32-AA32</f>
        <v>0.40486111111111112</v>
      </c>
      <c r="AD32" s="133"/>
    </row>
    <row r="33" spans="1:30" ht="22.5" customHeight="1" thickBot="1" x14ac:dyDescent="0.6">
      <c r="A33" s="88" t="s">
        <v>59</v>
      </c>
      <c r="B33" s="196" t="s">
        <v>178</v>
      </c>
      <c r="C33" s="174">
        <v>0.91041666666666665</v>
      </c>
      <c r="D33" s="174">
        <v>1.3152777777777778</v>
      </c>
      <c r="E33" s="175">
        <f>D33-C33</f>
        <v>0.40486111111111112</v>
      </c>
      <c r="F33" s="196" t="s">
        <v>178</v>
      </c>
      <c r="G33" s="174">
        <v>0.91041666666666665</v>
      </c>
      <c r="H33" s="174">
        <v>1.3152777777777778</v>
      </c>
      <c r="I33" s="175">
        <f t="shared" ref="I33" si="42">H33-G33</f>
        <v>0.40486111111111112</v>
      </c>
      <c r="J33" s="197"/>
      <c r="K33" s="155" t="s">
        <v>11</v>
      </c>
      <c r="L33" s="155" t="s">
        <v>12</v>
      </c>
      <c r="M33" s="154"/>
      <c r="N33" s="197"/>
      <c r="O33" s="155" t="s">
        <v>11</v>
      </c>
      <c r="P33" s="155" t="s">
        <v>12</v>
      </c>
      <c r="Q33" s="154"/>
      <c r="R33" s="198"/>
      <c r="S33" s="87" t="s">
        <v>11</v>
      </c>
      <c r="T33" s="87" t="s">
        <v>12</v>
      </c>
      <c r="U33" s="86"/>
      <c r="V33" s="199" t="s">
        <v>162</v>
      </c>
      <c r="W33" s="200">
        <v>0.58333333333333337</v>
      </c>
      <c r="X33" s="200">
        <v>0.91666666666666663</v>
      </c>
      <c r="Y33" s="154">
        <f t="shared" si="41"/>
        <v>0.33333333333333326</v>
      </c>
      <c r="Z33" s="201" t="s">
        <v>179</v>
      </c>
      <c r="AA33" s="174">
        <v>0.58333333333333337</v>
      </c>
      <c r="AB33" s="174">
        <v>0.91666666666666663</v>
      </c>
      <c r="AC33" s="175">
        <f>AB33-AA33</f>
        <v>0.33333333333333326</v>
      </c>
      <c r="AD33" s="133"/>
    </row>
    <row r="34" spans="1:30" ht="24" thickBot="1" x14ac:dyDescent="0.6">
      <c r="A34" s="58"/>
      <c r="B34" s="78"/>
      <c r="C34" s="79"/>
      <c r="D34" s="79"/>
      <c r="E34" s="79"/>
      <c r="F34" s="103"/>
      <c r="G34" s="179"/>
      <c r="H34" s="179"/>
      <c r="I34" s="179"/>
      <c r="J34" s="103"/>
      <c r="K34" s="179"/>
      <c r="L34" s="179"/>
      <c r="M34" s="179"/>
      <c r="N34" s="103"/>
      <c r="O34" s="179"/>
      <c r="P34" s="179"/>
      <c r="Q34" s="179"/>
      <c r="R34" s="180"/>
      <c r="S34" s="102"/>
      <c r="T34" s="102"/>
      <c r="U34" s="180"/>
      <c r="V34" s="180"/>
      <c r="W34" s="102"/>
      <c r="X34" s="102"/>
      <c r="Y34" s="180"/>
      <c r="Z34" s="10"/>
      <c r="AA34" s="76"/>
      <c r="AB34" s="76"/>
      <c r="AC34" s="10"/>
    </row>
    <row r="35" spans="1:30" ht="23.5" x14ac:dyDescent="0.55000000000000004">
      <c r="A35" s="58"/>
      <c r="B35" s="239" t="s">
        <v>0</v>
      </c>
      <c r="C35" s="240"/>
      <c r="D35" s="240"/>
      <c r="E35" s="241"/>
      <c r="F35" s="239" t="s">
        <v>1</v>
      </c>
      <c r="G35" s="240"/>
      <c r="H35" s="240"/>
      <c r="I35" s="241"/>
      <c r="J35" s="239" t="s">
        <v>2</v>
      </c>
      <c r="K35" s="240"/>
      <c r="L35" s="240"/>
      <c r="M35" s="241"/>
      <c r="N35" s="239" t="s">
        <v>3</v>
      </c>
      <c r="O35" s="240"/>
      <c r="P35" s="240"/>
      <c r="Q35" s="241"/>
      <c r="R35" s="239" t="s">
        <v>4</v>
      </c>
      <c r="S35" s="240"/>
      <c r="T35" s="240"/>
      <c r="U35" s="241"/>
      <c r="V35" s="239" t="s">
        <v>5</v>
      </c>
      <c r="W35" s="240"/>
      <c r="X35" s="240"/>
      <c r="Y35" s="241"/>
      <c r="Z35" s="236" t="s">
        <v>6</v>
      </c>
      <c r="AA35" s="237"/>
      <c r="AB35" s="237"/>
      <c r="AC35" s="238"/>
    </row>
    <row r="36" spans="1:30" ht="23.5" x14ac:dyDescent="0.55000000000000004">
      <c r="A36" s="102"/>
      <c r="B36" s="176" t="s">
        <v>8</v>
      </c>
      <c r="C36" s="177" t="s">
        <v>9</v>
      </c>
      <c r="D36" s="177" t="s">
        <v>10</v>
      </c>
      <c r="E36" s="178" t="s">
        <v>7</v>
      </c>
      <c r="F36" s="176" t="s">
        <v>8</v>
      </c>
      <c r="G36" s="177" t="s">
        <v>9</v>
      </c>
      <c r="H36" s="177" t="s">
        <v>10</v>
      </c>
      <c r="I36" s="178" t="s">
        <v>7</v>
      </c>
      <c r="J36" s="176" t="s">
        <v>8</v>
      </c>
      <c r="K36" s="177" t="s">
        <v>9</v>
      </c>
      <c r="L36" s="177" t="s">
        <v>10</v>
      </c>
      <c r="M36" s="178" t="s">
        <v>7</v>
      </c>
      <c r="N36" s="176" t="s">
        <v>8</v>
      </c>
      <c r="O36" s="177" t="s">
        <v>9</v>
      </c>
      <c r="P36" s="177" t="s">
        <v>10</v>
      </c>
      <c r="Q36" s="178" t="s">
        <v>7</v>
      </c>
      <c r="R36" s="176" t="s">
        <v>8</v>
      </c>
      <c r="S36" s="177" t="s">
        <v>9</v>
      </c>
      <c r="T36" s="177" t="s">
        <v>10</v>
      </c>
      <c r="U36" s="178" t="s">
        <v>7</v>
      </c>
      <c r="V36" s="176" t="s">
        <v>8</v>
      </c>
      <c r="W36" s="177" t="s">
        <v>9</v>
      </c>
      <c r="X36" s="177" t="s">
        <v>10</v>
      </c>
      <c r="Y36" s="178" t="s">
        <v>7</v>
      </c>
      <c r="Z36" s="100" t="s">
        <v>8</v>
      </c>
      <c r="AA36" s="99" t="s">
        <v>9</v>
      </c>
      <c r="AB36" s="99" t="s">
        <v>10</v>
      </c>
      <c r="AC36" s="101" t="s">
        <v>7</v>
      </c>
    </row>
    <row r="37" spans="1:30" ht="23.5" x14ac:dyDescent="0.55000000000000004">
      <c r="A37" s="88" t="s">
        <v>190</v>
      </c>
      <c r="B37" s="4"/>
      <c r="C37" s="2" t="s">
        <v>164</v>
      </c>
      <c r="D37" s="2" t="s">
        <v>12</v>
      </c>
      <c r="E37" s="3"/>
      <c r="F37" s="131"/>
      <c r="G37" s="2" t="s">
        <v>164</v>
      </c>
      <c r="H37" s="2" t="s">
        <v>12</v>
      </c>
      <c r="I37" s="132"/>
      <c r="J37" s="187" t="s">
        <v>172</v>
      </c>
      <c r="K37" s="168">
        <v>0.20833333333333334</v>
      </c>
      <c r="L37" s="168">
        <v>0.60416666666666663</v>
      </c>
      <c r="M37" s="169">
        <f t="shared" ref="M37" si="43">L37-K37</f>
        <v>0.39583333333333326</v>
      </c>
      <c r="N37" s="187" t="s">
        <v>172</v>
      </c>
      <c r="O37" s="168">
        <v>0.20833333333333334</v>
      </c>
      <c r="P37" s="168">
        <v>0.60416666666666663</v>
      </c>
      <c r="Q37" s="169">
        <f t="shared" ref="Q37" si="44">P37-O37</f>
        <v>0.39583333333333326</v>
      </c>
      <c r="R37" s="187" t="s">
        <v>172</v>
      </c>
      <c r="S37" s="168">
        <v>0.20833333333333334</v>
      </c>
      <c r="T37" s="168">
        <v>0.60416666666666663</v>
      </c>
      <c r="U37" s="169">
        <f t="shared" ref="U37" si="45">T37-S37</f>
        <v>0.39583333333333326</v>
      </c>
      <c r="V37" s="187" t="s">
        <v>172</v>
      </c>
      <c r="W37" s="168">
        <v>0.20833333333333334</v>
      </c>
      <c r="X37" s="168">
        <v>0.60416666666666663</v>
      </c>
      <c r="Y37" s="169">
        <f t="shared" ref="Y37" si="46">X37-W37</f>
        <v>0.39583333333333326</v>
      </c>
      <c r="Z37" s="187" t="s">
        <v>172</v>
      </c>
      <c r="AA37" s="168">
        <v>0.20833333333333334</v>
      </c>
      <c r="AB37" s="168">
        <v>0.60416666666666663</v>
      </c>
      <c r="AC37" s="169">
        <f t="shared" ref="AC37" si="47">AB37-AA37</f>
        <v>0.39583333333333326</v>
      </c>
      <c r="AD37" s="133"/>
    </row>
    <row r="38" spans="1:30" ht="23.5" x14ac:dyDescent="0.55000000000000004">
      <c r="A38" s="88" t="s">
        <v>188</v>
      </c>
      <c r="B38" s="187" t="s">
        <v>172</v>
      </c>
      <c r="C38" s="168">
        <v>0.20833333333333334</v>
      </c>
      <c r="D38" s="168">
        <v>0.60416666666666663</v>
      </c>
      <c r="E38" s="207">
        <f t="shared" ref="E38" si="48">D38-C38</f>
        <v>0.39583333333333326</v>
      </c>
      <c r="F38" s="187" t="s">
        <v>172</v>
      </c>
      <c r="G38" s="168">
        <v>0.20833333333333334</v>
      </c>
      <c r="H38" s="168">
        <v>0.60416666666666663</v>
      </c>
      <c r="I38" s="169">
        <f t="shared" ref="I38" si="49">H38-G38</f>
        <v>0.39583333333333326</v>
      </c>
      <c r="J38" s="4"/>
      <c r="K38" s="2" t="s">
        <v>164</v>
      </c>
      <c r="L38" s="2" t="s">
        <v>12</v>
      </c>
      <c r="M38" s="3"/>
      <c r="N38" s="131"/>
      <c r="O38" s="2" t="s">
        <v>164</v>
      </c>
      <c r="P38" s="2" t="s">
        <v>12</v>
      </c>
      <c r="Q38" s="132"/>
      <c r="R38" s="202"/>
      <c r="S38" s="2" t="s">
        <v>164</v>
      </c>
      <c r="T38" s="2" t="s">
        <v>12</v>
      </c>
      <c r="U38" s="3"/>
      <c r="V38" s="203" t="s">
        <v>170</v>
      </c>
      <c r="W38" s="170">
        <v>0.60277777777777775</v>
      </c>
      <c r="X38" s="170">
        <v>0.99513888888888891</v>
      </c>
      <c r="Y38" s="3">
        <v>0.3923611111111111</v>
      </c>
      <c r="Z38" s="187" t="s">
        <v>163</v>
      </c>
      <c r="AA38" s="168">
        <v>0.58333333333333337</v>
      </c>
      <c r="AB38" s="168">
        <v>0.91666666666666663</v>
      </c>
      <c r="AC38" s="169">
        <f>AB38-AA38</f>
        <v>0.33333333333333326</v>
      </c>
      <c r="AD38" s="133"/>
    </row>
    <row r="39" spans="1:30" ht="23.5" x14ac:dyDescent="0.55000000000000004">
      <c r="A39" s="88" t="s">
        <v>189</v>
      </c>
      <c r="B39" s="187" t="s">
        <v>177</v>
      </c>
      <c r="C39" s="168">
        <v>0.60416666666666663</v>
      </c>
      <c r="D39" s="168">
        <v>0.99652777777777779</v>
      </c>
      <c r="E39" s="169">
        <f t="shared" ref="E39" si="50">D39-C39</f>
        <v>0.39236111111111116</v>
      </c>
      <c r="F39" s="187" t="s">
        <v>177</v>
      </c>
      <c r="G39" s="168">
        <v>0.60416666666666663</v>
      </c>
      <c r="H39" s="168">
        <v>0.99652777777777779</v>
      </c>
      <c r="I39" s="169">
        <f t="shared" ref="I39" si="51">H39-G39</f>
        <v>0.39236111111111116</v>
      </c>
      <c r="J39" s="187" t="s">
        <v>177</v>
      </c>
      <c r="K39" s="168">
        <v>0.60416666666666663</v>
      </c>
      <c r="L39" s="168">
        <v>0.99652777777777779</v>
      </c>
      <c r="M39" s="169">
        <f t="shared" ref="M39" si="52">L39-K39</f>
        <v>0.39236111111111116</v>
      </c>
      <c r="N39" s="187" t="s">
        <v>177</v>
      </c>
      <c r="O39" s="168">
        <v>0.60416666666666663</v>
      </c>
      <c r="P39" s="168">
        <v>0.99652777777777779</v>
      </c>
      <c r="Q39" s="169">
        <f t="shared" ref="Q39" si="53">P39-O39</f>
        <v>0.39236111111111116</v>
      </c>
      <c r="R39" s="145"/>
      <c r="S39" s="2" t="s">
        <v>164</v>
      </c>
      <c r="T39" s="2" t="s">
        <v>12</v>
      </c>
      <c r="U39" s="132"/>
      <c r="V39" s="145"/>
      <c r="W39" s="148" t="s">
        <v>11</v>
      </c>
      <c r="X39" s="148" t="s">
        <v>12</v>
      </c>
      <c r="Y39" s="132"/>
      <c r="Z39" s="145"/>
      <c r="AA39" s="148" t="s">
        <v>11</v>
      </c>
      <c r="AB39" s="148" t="s">
        <v>12</v>
      </c>
      <c r="AC39" s="132"/>
      <c r="AD39" s="133"/>
    </row>
    <row r="40" spans="1:30" ht="23.5" x14ac:dyDescent="0.55000000000000004">
      <c r="A40" s="88" t="s">
        <v>136</v>
      </c>
      <c r="B40" s="77"/>
      <c r="C40" s="2" t="s">
        <v>164</v>
      </c>
      <c r="D40" s="2" t="s">
        <v>12</v>
      </c>
      <c r="E40" s="165"/>
      <c r="F40" s="204"/>
      <c r="G40" s="2" t="s">
        <v>164</v>
      </c>
      <c r="H40" s="2" t="s">
        <v>12</v>
      </c>
      <c r="I40" s="132"/>
      <c r="J40" s="205" t="s">
        <v>166</v>
      </c>
      <c r="K40" s="189">
        <v>0.6333333333333333</v>
      </c>
      <c r="L40" s="190">
        <v>0.84375</v>
      </c>
      <c r="M40" s="191">
        <f>L40-K40</f>
        <v>0.2104166666666667</v>
      </c>
      <c r="N40" s="205" t="s">
        <v>167</v>
      </c>
      <c r="O40" s="189">
        <v>0.68125000000000002</v>
      </c>
      <c r="P40" s="190">
        <v>0.88958333333333339</v>
      </c>
      <c r="Q40" s="191">
        <f>P40-O40</f>
        <v>0.20833333333333337</v>
      </c>
      <c r="R40" s="187" t="s">
        <v>177</v>
      </c>
      <c r="S40" s="168">
        <v>0.60416666666666663</v>
      </c>
      <c r="T40" s="168">
        <v>0.99652777777777779</v>
      </c>
      <c r="U40" s="169">
        <f t="shared" ref="U40:U41" si="54">T40-S40</f>
        <v>0.39236111111111116</v>
      </c>
      <c r="V40" s="187" t="s">
        <v>177</v>
      </c>
      <c r="W40" s="164">
        <v>0.60416666666666663</v>
      </c>
      <c r="X40" s="168">
        <v>0.99652777777777779</v>
      </c>
      <c r="Y40" s="165">
        <f t="shared" ref="Y40:Y41" si="55">X40-W40</f>
        <v>0.39236111111111116</v>
      </c>
      <c r="Z40" s="187" t="s">
        <v>177</v>
      </c>
      <c r="AA40" s="164">
        <v>0.60416666666666663</v>
      </c>
      <c r="AB40" s="168">
        <v>0.99652777777777779</v>
      </c>
      <c r="AC40" s="165">
        <f t="shared" ref="AC40:AC41" si="56">AB40-AA40</f>
        <v>0.39236111111111116</v>
      </c>
      <c r="AD40" s="133"/>
    </row>
    <row r="41" spans="1:30" ht="23.5" x14ac:dyDescent="0.55000000000000004">
      <c r="A41" s="88" t="s">
        <v>134</v>
      </c>
      <c r="B41" s="206"/>
      <c r="C41" s="2" t="s">
        <v>164</v>
      </c>
      <c r="D41" s="2" t="s">
        <v>12</v>
      </c>
      <c r="E41" s="190"/>
      <c r="F41" s="167"/>
      <c r="G41" s="2" t="s">
        <v>164</v>
      </c>
      <c r="H41" s="2" t="s">
        <v>12</v>
      </c>
      <c r="I41" s="3"/>
      <c r="J41" s="4"/>
      <c r="K41" s="2" t="s">
        <v>164</v>
      </c>
      <c r="L41" s="2" t="s">
        <v>12</v>
      </c>
      <c r="M41" s="3"/>
      <c r="N41" s="4"/>
      <c r="O41" s="2" t="s">
        <v>164</v>
      </c>
      <c r="P41" s="2" t="s">
        <v>12</v>
      </c>
      <c r="Q41" s="3"/>
      <c r="R41" s="166" t="s">
        <v>162</v>
      </c>
      <c r="S41" s="167">
        <v>0.20833333333333334</v>
      </c>
      <c r="T41" s="167">
        <v>0.54166666666666663</v>
      </c>
      <c r="U41" s="3">
        <f t="shared" si="54"/>
        <v>0.33333333333333326</v>
      </c>
      <c r="V41" s="166" t="s">
        <v>162</v>
      </c>
      <c r="W41" s="167">
        <v>0.20833333333333334</v>
      </c>
      <c r="X41" s="167">
        <v>0.54166666666666663</v>
      </c>
      <c r="Y41" s="3">
        <f t="shared" si="55"/>
        <v>0.33333333333333326</v>
      </c>
      <c r="Z41" s="166" t="s">
        <v>162</v>
      </c>
      <c r="AA41" s="167">
        <v>0.20833333333333334</v>
      </c>
      <c r="AB41" s="167">
        <v>0.54166666666666663</v>
      </c>
      <c r="AC41" s="3">
        <f t="shared" si="56"/>
        <v>0.33333333333333326</v>
      </c>
      <c r="AD41" s="133"/>
    </row>
    <row r="42" spans="1:30" ht="23.5" x14ac:dyDescent="0.55000000000000004">
      <c r="A42" s="88" t="s">
        <v>130</v>
      </c>
      <c r="B42" s="187" t="s">
        <v>179</v>
      </c>
      <c r="C42" s="168">
        <v>0.58333333333333337</v>
      </c>
      <c r="D42" s="168">
        <v>0.91666666666666663</v>
      </c>
      <c r="E42" s="169">
        <f t="shared" ref="E42" si="57">D42-C42</f>
        <v>0.33333333333333326</v>
      </c>
      <c r="F42" s="187" t="s">
        <v>179</v>
      </c>
      <c r="G42" s="168">
        <v>0.58333333333333337</v>
      </c>
      <c r="H42" s="168">
        <v>0.91666666666666663</v>
      </c>
      <c r="I42" s="169">
        <f t="shared" ref="I42" si="58">H42-G42</f>
        <v>0.33333333333333326</v>
      </c>
      <c r="J42" s="152" t="s">
        <v>162</v>
      </c>
      <c r="K42" s="153">
        <v>0.58333333333333337</v>
      </c>
      <c r="L42" s="153">
        <v>0.91666666666666663</v>
      </c>
      <c r="M42" s="132">
        <f t="shared" ref="M42" si="59">L42-K42</f>
        <v>0.33333333333333326</v>
      </c>
      <c r="N42" s="4"/>
      <c r="O42" s="2" t="s">
        <v>164</v>
      </c>
      <c r="P42" s="2" t="s">
        <v>12</v>
      </c>
      <c r="Q42" s="3"/>
      <c r="R42" s="131"/>
      <c r="S42" s="2" t="s">
        <v>164</v>
      </c>
      <c r="T42" s="2" t="s">
        <v>12</v>
      </c>
      <c r="U42" s="132"/>
      <c r="V42" s="4"/>
      <c r="W42" s="2" t="s">
        <v>11</v>
      </c>
      <c r="X42" s="2" t="s">
        <v>12</v>
      </c>
      <c r="Y42" s="3"/>
      <c r="Z42" s="188" t="s">
        <v>166</v>
      </c>
      <c r="AA42" s="168">
        <v>0.6333333333333333</v>
      </c>
      <c r="AB42" s="168">
        <v>0.84375</v>
      </c>
      <c r="AC42" s="169">
        <f t="shared" ref="AC42" si="60">AB42-AA42</f>
        <v>0.2104166666666667</v>
      </c>
      <c r="AD42" s="133"/>
    </row>
    <row r="43" spans="1:30" ht="23.5" x14ac:dyDescent="0.55000000000000004">
      <c r="A43" s="88" t="s">
        <v>122</v>
      </c>
      <c r="B43" s="224" t="s">
        <v>167</v>
      </c>
      <c r="C43" s="225">
        <v>0.68125000000000002</v>
      </c>
      <c r="D43" s="225">
        <v>0.88958333333333328</v>
      </c>
      <c r="E43" s="207">
        <f>D43-C43</f>
        <v>0.20833333333333326</v>
      </c>
      <c r="F43" s="226" t="s">
        <v>163</v>
      </c>
      <c r="G43" s="227">
        <v>0.58333333333333337</v>
      </c>
      <c r="H43" s="227">
        <v>0.91666666666666663</v>
      </c>
      <c r="I43" s="228">
        <f>H43-G43</f>
        <v>0.33333333333333326</v>
      </c>
      <c r="J43" s="208"/>
      <c r="K43" s="2" t="s">
        <v>164</v>
      </c>
      <c r="L43" s="2" t="s">
        <v>12</v>
      </c>
      <c r="M43" s="3"/>
      <c r="N43" s="131"/>
      <c r="O43" s="2" t="s">
        <v>164</v>
      </c>
      <c r="P43" s="2" t="s">
        <v>12</v>
      </c>
      <c r="Q43" s="132"/>
      <c r="R43" s="4"/>
      <c r="S43" s="2" t="s">
        <v>164</v>
      </c>
      <c r="T43" s="2" t="s">
        <v>12</v>
      </c>
      <c r="U43" s="3"/>
      <c r="V43" s="166" t="s">
        <v>162</v>
      </c>
      <c r="W43" s="167">
        <v>0.20833333333333334</v>
      </c>
      <c r="X43" s="167">
        <v>0.54166666666666663</v>
      </c>
      <c r="Y43" s="3">
        <f t="shared" ref="Y43" si="61">X43-W43</f>
        <v>0.33333333333333326</v>
      </c>
      <c r="Z43" s="188" t="s">
        <v>174</v>
      </c>
      <c r="AA43" s="168">
        <v>0.39374999999999999</v>
      </c>
      <c r="AB43" s="168">
        <v>0.80902777777777779</v>
      </c>
      <c r="AC43" s="169">
        <f>AB43-AA43</f>
        <v>0.4152777777777778</v>
      </c>
      <c r="AD43" s="133"/>
    </row>
    <row r="44" spans="1:30" ht="24" thickBot="1" x14ac:dyDescent="0.6">
      <c r="A44" s="88" t="s">
        <v>132</v>
      </c>
      <c r="B44" s="209" t="s">
        <v>162</v>
      </c>
      <c r="C44" s="210">
        <v>0.58333333333333337</v>
      </c>
      <c r="D44" s="210">
        <v>0.91666666666666663</v>
      </c>
      <c r="E44" s="86">
        <f t="shared" ref="E44" si="62">D44-C44</f>
        <v>0.33333333333333326</v>
      </c>
      <c r="F44" s="211" t="s">
        <v>166</v>
      </c>
      <c r="G44" s="212">
        <v>0.6333333333333333</v>
      </c>
      <c r="H44" s="213">
        <v>0.84375</v>
      </c>
      <c r="I44" s="214">
        <f>H44-G44</f>
        <v>0.2104166666666667</v>
      </c>
      <c r="J44" s="211" t="s">
        <v>167</v>
      </c>
      <c r="K44" s="174">
        <v>0.68125000000000002</v>
      </c>
      <c r="L44" s="174">
        <v>0.88958333333333339</v>
      </c>
      <c r="M44" s="214">
        <f>L44-K44</f>
        <v>0.20833333333333337</v>
      </c>
      <c r="N44" s="201" t="s">
        <v>179</v>
      </c>
      <c r="O44" s="174">
        <v>0.58333333333333337</v>
      </c>
      <c r="P44" s="174">
        <v>0.91666666666666663</v>
      </c>
      <c r="Q44" s="175">
        <f>P44-O44</f>
        <v>0.33333333333333326</v>
      </c>
      <c r="R44" s="215" t="s">
        <v>176</v>
      </c>
      <c r="S44" s="174">
        <v>0.60277777777777775</v>
      </c>
      <c r="T44" s="174">
        <v>0.99513888888888891</v>
      </c>
      <c r="U44" s="175">
        <f>T44-S44</f>
        <v>0.39236111111111116</v>
      </c>
      <c r="V44" s="216"/>
      <c r="W44" s="155" t="s">
        <v>11</v>
      </c>
      <c r="X44" s="155" t="s">
        <v>12</v>
      </c>
      <c r="Y44" s="154"/>
      <c r="Z44" s="156"/>
      <c r="AA44" s="155" t="s">
        <v>11</v>
      </c>
      <c r="AB44" s="155" t="s">
        <v>12</v>
      </c>
      <c r="AC44" s="154"/>
      <c r="AD44" s="133"/>
    </row>
    <row r="45" spans="1:30" ht="21" x14ac:dyDescent="0.5">
      <c r="B45" s="181"/>
      <c r="C45" s="181"/>
      <c r="D45" s="181"/>
      <c r="E45" s="181"/>
      <c r="F45" s="181"/>
      <c r="G45" s="181"/>
      <c r="H45" s="181"/>
      <c r="I45" s="181"/>
      <c r="J45" s="181"/>
      <c r="K45" s="181"/>
      <c r="L45" s="181"/>
      <c r="M45" s="181"/>
      <c r="N45" s="181"/>
      <c r="O45" s="181"/>
      <c r="P45" s="181"/>
      <c r="Q45" s="181"/>
      <c r="R45" s="181"/>
      <c r="S45" s="181"/>
      <c r="T45" s="181"/>
      <c r="U45" s="181"/>
      <c r="V45" s="181"/>
      <c r="W45" s="181"/>
      <c r="X45" s="181"/>
      <c r="Y45" s="181"/>
      <c r="Z45" s="72"/>
      <c r="AA45" s="72"/>
      <c r="AB45" s="72"/>
      <c r="AC45" s="72"/>
      <c r="AD45" s="133"/>
    </row>
    <row r="46" spans="1:30" ht="24" thickBot="1" x14ac:dyDescent="0.6">
      <c r="C46" s="90"/>
      <c r="D46" s="90"/>
      <c r="E46" s="10"/>
      <c r="F46" s="89"/>
      <c r="G46" s="90"/>
      <c r="H46" s="90"/>
      <c r="I46" s="10"/>
      <c r="J46" s="89"/>
      <c r="K46" s="90"/>
      <c r="L46" s="90"/>
      <c r="M46" s="10"/>
      <c r="N46" s="89"/>
      <c r="O46" s="90"/>
      <c r="P46" s="90"/>
      <c r="Q46" s="10"/>
      <c r="R46" s="89"/>
      <c r="S46" s="90"/>
      <c r="T46" s="90"/>
      <c r="U46" s="10"/>
      <c r="V46" s="89"/>
      <c r="W46" s="76"/>
      <c r="X46" s="76"/>
      <c r="Y46" s="10"/>
      <c r="Z46" s="89"/>
      <c r="AA46" s="76"/>
      <c r="AB46" s="76"/>
      <c r="AC46" s="10"/>
    </row>
    <row r="47" spans="1:30" ht="23.5" x14ac:dyDescent="0.55000000000000004">
      <c r="A47" s="72"/>
      <c r="B47" s="236" t="s">
        <v>0</v>
      </c>
      <c r="C47" s="237"/>
      <c r="D47" s="237"/>
      <c r="E47" s="238"/>
      <c r="F47" s="236" t="s">
        <v>1</v>
      </c>
      <c r="G47" s="237"/>
      <c r="H47" s="237"/>
      <c r="I47" s="238"/>
      <c r="J47" s="236" t="s">
        <v>2</v>
      </c>
      <c r="K47" s="237"/>
      <c r="L47" s="237"/>
      <c r="M47" s="238"/>
      <c r="N47" s="236" t="s">
        <v>3</v>
      </c>
      <c r="O47" s="237"/>
      <c r="P47" s="237"/>
      <c r="Q47" s="238"/>
      <c r="R47" s="236" t="s">
        <v>4</v>
      </c>
      <c r="S47" s="237"/>
      <c r="T47" s="237"/>
      <c r="U47" s="238"/>
      <c r="V47" s="236" t="s">
        <v>5</v>
      </c>
      <c r="W47" s="237"/>
      <c r="X47" s="237"/>
      <c r="Y47" s="238"/>
      <c r="Z47" s="236" t="s">
        <v>6</v>
      </c>
      <c r="AA47" s="237"/>
      <c r="AB47" s="237"/>
      <c r="AC47" s="238"/>
    </row>
    <row r="48" spans="1:30" ht="23.5" x14ac:dyDescent="0.55000000000000004">
      <c r="A48" s="102"/>
      <c r="B48" s="100" t="s">
        <v>8</v>
      </c>
      <c r="C48" s="99" t="s">
        <v>9</v>
      </c>
      <c r="D48" s="99" t="s">
        <v>10</v>
      </c>
      <c r="E48" s="101" t="s">
        <v>7</v>
      </c>
      <c r="F48" s="100" t="s">
        <v>8</v>
      </c>
      <c r="G48" s="99" t="s">
        <v>9</v>
      </c>
      <c r="H48" s="99" t="s">
        <v>10</v>
      </c>
      <c r="I48" s="101" t="s">
        <v>7</v>
      </c>
      <c r="J48" s="100" t="s">
        <v>8</v>
      </c>
      <c r="K48" s="99" t="s">
        <v>9</v>
      </c>
      <c r="L48" s="99" t="s">
        <v>10</v>
      </c>
      <c r="M48" s="101" t="s">
        <v>7</v>
      </c>
      <c r="N48" s="100" t="s">
        <v>8</v>
      </c>
      <c r="O48" s="99" t="s">
        <v>9</v>
      </c>
      <c r="P48" s="99" t="s">
        <v>10</v>
      </c>
      <c r="Q48" s="101" t="s">
        <v>7</v>
      </c>
      <c r="R48" s="100" t="s">
        <v>8</v>
      </c>
      <c r="S48" s="99" t="s">
        <v>9</v>
      </c>
      <c r="T48" s="99" t="s">
        <v>10</v>
      </c>
      <c r="U48" s="101" t="s">
        <v>7</v>
      </c>
      <c r="V48" s="100" t="s">
        <v>8</v>
      </c>
      <c r="W48" s="99" t="s">
        <v>9</v>
      </c>
      <c r="X48" s="99" t="s">
        <v>10</v>
      </c>
      <c r="Y48" s="101" t="s">
        <v>7</v>
      </c>
      <c r="Z48" s="100" t="s">
        <v>8</v>
      </c>
      <c r="AA48" s="99" t="s">
        <v>9</v>
      </c>
      <c r="AB48" s="99" t="s">
        <v>10</v>
      </c>
      <c r="AC48" s="101" t="s">
        <v>7</v>
      </c>
    </row>
    <row r="49" spans="1:29" ht="23.5" x14ac:dyDescent="0.55000000000000004">
      <c r="A49" s="88" t="s">
        <v>155</v>
      </c>
      <c r="B49" s="187" t="s">
        <v>180</v>
      </c>
      <c r="C49" s="168">
        <v>0.91666666666666663</v>
      </c>
      <c r="D49" s="168">
        <v>1.25</v>
      </c>
      <c r="E49" s="169">
        <f>D49-C49</f>
        <v>0.33333333333333337</v>
      </c>
      <c r="F49" s="187" t="s">
        <v>180</v>
      </c>
      <c r="G49" s="168">
        <v>0.91666666666666663</v>
      </c>
      <c r="H49" s="168">
        <v>1.25</v>
      </c>
      <c r="I49" s="169">
        <f>H49-G49</f>
        <v>0.33333333333333337</v>
      </c>
      <c r="J49" s="187" t="s">
        <v>180</v>
      </c>
      <c r="K49" s="168">
        <v>0.91666666666666663</v>
      </c>
      <c r="L49" s="168">
        <v>1.25</v>
      </c>
      <c r="M49" s="169">
        <f>L49-K49</f>
        <v>0.33333333333333337</v>
      </c>
      <c r="N49" s="187" t="s">
        <v>180</v>
      </c>
      <c r="O49" s="168">
        <v>0.91666666666666663</v>
      </c>
      <c r="P49" s="168">
        <v>1.25</v>
      </c>
      <c r="Q49" s="169">
        <f>P49-O49</f>
        <v>0.33333333333333337</v>
      </c>
      <c r="R49" s="187" t="s">
        <v>180</v>
      </c>
      <c r="S49" s="168">
        <v>0.91666666666666663</v>
      </c>
      <c r="T49" s="168">
        <v>1.25</v>
      </c>
      <c r="U49" s="169">
        <f>T49-S49</f>
        <v>0.33333333333333337</v>
      </c>
      <c r="V49" s="4"/>
      <c r="W49" s="2" t="s">
        <v>164</v>
      </c>
      <c r="X49" s="2" t="s">
        <v>12</v>
      </c>
      <c r="Y49" s="3"/>
      <c r="Z49" s="77"/>
      <c r="AA49" s="2" t="s">
        <v>164</v>
      </c>
      <c r="AB49" s="2" t="s">
        <v>12</v>
      </c>
      <c r="AC49" s="3"/>
    </row>
    <row r="50" spans="1:29" ht="23.5" x14ac:dyDescent="0.55000000000000004">
      <c r="A50" s="88" t="s">
        <v>191</v>
      </c>
      <c r="B50" s="77"/>
      <c r="C50" s="2" t="s">
        <v>164</v>
      </c>
      <c r="D50" s="2" t="s">
        <v>12</v>
      </c>
      <c r="E50" s="3"/>
      <c r="F50" s="1"/>
      <c r="G50" s="2" t="s">
        <v>164</v>
      </c>
      <c r="H50" s="2" t="s">
        <v>12</v>
      </c>
      <c r="I50" s="3"/>
      <c r="J50" s="187" t="s">
        <v>180</v>
      </c>
      <c r="K50" s="168">
        <v>0.91666666666666663</v>
      </c>
      <c r="L50" s="168">
        <v>1.25</v>
      </c>
      <c r="M50" s="169">
        <f>L50-K50</f>
        <v>0.33333333333333337</v>
      </c>
      <c r="N50" s="187" t="s">
        <v>180</v>
      </c>
      <c r="O50" s="168">
        <v>0.91666666666666663</v>
      </c>
      <c r="P50" s="168">
        <v>1.25</v>
      </c>
      <c r="Q50" s="169">
        <f>P50-O50</f>
        <v>0.33333333333333337</v>
      </c>
      <c r="R50" s="187" t="s">
        <v>180</v>
      </c>
      <c r="S50" s="168">
        <v>0.91666666666666663</v>
      </c>
      <c r="T50" s="168">
        <v>1.25</v>
      </c>
      <c r="U50" s="169">
        <f>T50-S50</f>
        <v>0.33333333333333337</v>
      </c>
      <c r="V50" s="187" t="s">
        <v>180</v>
      </c>
      <c r="W50" s="168">
        <v>0.91666666666666663</v>
      </c>
      <c r="X50" s="168">
        <v>1.25</v>
      </c>
      <c r="Y50" s="169">
        <f>X50-W50</f>
        <v>0.33333333333333337</v>
      </c>
      <c r="Z50" s="187" t="s">
        <v>180</v>
      </c>
      <c r="AA50" s="168">
        <v>0.91666666666666663</v>
      </c>
      <c r="AB50" s="168">
        <v>1.25</v>
      </c>
      <c r="AC50" s="169">
        <f>AB50-AA50</f>
        <v>0.33333333333333337</v>
      </c>
    </row>
    <row r="51" spans="1:29" ht="23.5" x14ac:dyDescent="0.55000000000000004">
      <c r="A51" s="88" t="s">
        <v>160</v>
      </c>
      <c r="B51" s="187" t="s">
        <v>180</v>
      </c>
      <c r="C51" s="168">
        <v>0.91666666666666663</v>
      </c>
      <c r="D51" s="168">
        <v>1.25</v>
      </c>
      <c r="E51" s="169">
        <f>D51-C51</f>
        <v>0.33333333333333337</v>
      </c>
      <c r="F51" s="187" t="s">
        <v>180</v>
      </c>
      <c r="G51" s="168">
        <v>0.91666666666666663</v>
      </c>
      <c r="H51" s="168">
        <v>1.25</v>
      </c>
      <c r="I51" s="169">
        <f>H51-G51</f>
        <v>0.33333333333333337</v>
      </c>
      <c r="J51" s="77"/>
      <c r="K51" s="2" t="s">
        <v>164</v>
      </c>
      <c r="L51" s="2" t="s">
        <v>12</v>
      </c>
      <c r="M51" s="3"/>
      <c r="N51" s="1"/>
      <c r="O51" s="2" t="s">
        <v>164</v>
      </c>
      <c r="P51" s="2" t="s">
        <v>12</v>
      </c>
      <c r="Q51" s="3"/>
      <c r="R51" s="77"/>
      <c r="S51" s="2" t="s">
        <v>164</v>
      </c>
      <c r="T51" s="2" t="s">
        <v>12</v>
      </c>
      <c r="U51" s="3"/>
      <c r="V51" s="187" t="s">
        <v>181</v>
      </c>
      <c r="W51" s="168">
        <v>0.25</v>
      </c>
      <c r="X51" s="168">
        <v>0.58333333333333337</v>
      </c>
      <c r="Y51" s="169">
        <f>X51-W51</f>
        <v>0.33333333333333337</v>
      </c>
      <c r="Z51" s="187" t="s">
        <v>181</v>
      </c>
      <c r="AA51" s="168">
        <v>0.25</v>
      </c>
      <c r="AB51" s="168">
        <v>0.58333333333333337</v>
      </c>
      <c r="AC51" s="169">
        <f>AB51-AA51</f>
        <v>0.33333333333333337</v>
      </c>
    </row>
    <row r="52" spans="1:29" ht="23.5" x14ac:dyDescent="0.55000000000000004">
      <c r="A52" s="88" t="s">
        <v>192</v>
      </c>
      <c r="B52" s="187" t="s">
        <v>181</v>
      </c>
      <c r="C52" s="168">
        <v>0.25</v>
      </c>
      <c r="D52" s="168">
        <v>0.58333333333333337</v>
      </c>
      <c r="E52" s="169">
        <f>D52-C52</f>
        <v>0.33333333333333337</v>
      </c>
      <c r="F52" s="187" t="s">
        <v>181</v>
      </c>
      <c r="G52" s="168">
        <v>0.25</v>
      </c>
      <c r="H52" s="168">
        <v>0.58333333333333337</v>
      </c>
      <c r="I52" s="169">
        <f>H52-G52</f>
        <v>0.33333333333333337</v>
      </c>
      <c r="J52" s="187" t="s">
        <v>181</v>
      </c>
      <c r="K52" s="168">
        <v>0.25</v>
      </c>
      <c r="L52" s="168">
        <v>0.58333333333333337</v>
      </c>
      <c r="M52" s="169">
        <f>L52-K52</f>
        <v>0.33333333333333337</v>
      </c>
      <c r="N52" s="187" t="s">
        <v>181</v>
      </c>
      <c r="O52" s="168">
        <v>0.25</v>
      </c>
      <c r="P52" s="168">
        <v>0.58333333333333337</v>
      </c>
      <c r="Q52" s="169">
        <f>P52-O52</f>
        <v>0.33333333333333337</v>
      </c>
      <c r="R52" s="187" t="s">
        <v>181</v>
      </c>
      <c r="S52" s="168">
        <v>0.25</v>
      </c>
      <c r="T52" s="168">
        <v>0.58333333333333337</v>
      </c>
      <c r="U52" s="169">
        <f>T52-S52</f>
        <v>0.33333333333333337</v>
      </c>
      <c r="V52" s="77"/>
      <c r="W52" s="2" t="s">
        <v>164</v>
      </c>
      <c r="X52" s="2" t="s">
        <v>12</v>
      </c>
      <c r="Y52" s="3"/>
      <c r="Z52" s="77"/>
      <c r="AA52" s="2" t="s">
        <v>164</v>
      </c>
      <c r="AB52" s="2" t="s">
        <v>12</v>
      </c>
      <c r="AC52" s="3"/>
    </row>
    <row r="53" spans="1:29" ht="23.5" x14ac:dyDescent="0.55000000000000004">
      <c r="A53" s="88" t="s">
        <v>156</v>
      </c>
      <c r="B53" s="77"/>
      <c r="C53" s="2" t="s">
        <v>164</v>
      </c>
      <c r="D53" s="2" t="s">
        <v>12</v>
      </c>
      <c r="E53" s="3"/>
      <c r="F53" s="77"/>
      <c r="G53" s="2" t="s">
        <v>164</v>
      </c>
      <c r="H53" s="2" t="s">
        <v>12</v>
      </c>
      <c r="I53" s="3"/>
      <c r="J53" s="187" t="s">
        <v>181</v>
      </c>
      <c r="K53" s="168">
        <v>0.25</v>
      </c>
      <c r="L53" s="168">
        <v>0.58333333333333337</v>
      </c>
      <c r="M53" s="169">
        <f>L53-K53</f>
        <v>0.33333333333333337</v>
      </c>
      <c r="N53" s="187" t="s">
        <v>181</v>
      </c>
      <c r="O53" s="168">
        <v>0.25</v>
      </c>
      <c r="P53" s="168">
        <v>0.58333333333333337</v>
      </c>
      <c r="Q53" s="169">
        <f>P53-O53</f>
        <v>0.33333333333333337</v>
      </c>
      <c r="R53" s="187" t="s">
        <v>181</v>
      </c>
      <c r="S53" s="168">
        <v>0.25</v>
      </c>
      <c r="T53" s="168">
        <v>0.58333333333333337</v>
      </c>
      <c r="U53" s="169">
        <f>T53-S53</f>
        <v>0.33333333333333337</v>
      </c>
      <c r="V53" s="187" t="s">
        <v>181</v>
      </c>
      <c r="W53" s="168">
        <v>0.25</v>
      </c>
      <c r="X53" s="168">
        <v>0.58333333333333337</v>
      </c>
      <c r="Y53" s="169">
        <f>X53-W53</f>
        <v>0.33333333333333337</v>
      </c>
      <c r="Z53" s="187" t="s">
        <v>181</v>
      </c>
      <c r="AA53" s="168">
        <v>0.25</v>
      </c>
      <c r="AB53" s="168">
        <v>0.58333333333333337</v>
      </c>
      <c r="AC53" s="169">
        <f>AB53-AA53</f>
        <v>0.33333333333333337</v>
      </c>
    </row>
    <row r="54" spans="1:29" ht="24" thickBot="1" x14ac:dyDescent="0.6">
      <c r="A54" s="88" t="s">
        <v>157</v>
      </c>
      <c r="B54" s="217" t="s">
        <v>181</v>
      </c>
      <c r="C54" s="174">
        <v>0.25</v>
      </c>
      <c r="D54" s="174">
        <v>0.58333333333333337</v>
      </c>
      <c r="E54" s="175">
        <f>D54-C54</f>
        <v>0.33333333333333337</v>
      </c>
      <c r="F54" s="217" t="s">
        <v>181</v>
      </c>
      <c r="G54" s="174">
        <v>0.25</v>
      </c>
      <c r="H54" s="174">
        <v>0.58333333333333337</v>
      </c>
      <c r="I54" s="175">
        <f>H54-G54</f>
        <v>0.33333333333333337</v>
      </c>
      <c r="J54" s="171"/>
      <c r="K54" s="172" t="s">
        <v>164</v>
      </c>
      <c r="L54" s="172" t="s">
        <v>12</v>
      </c>
      <c r="M54" s="173"/>
      <c r="N54" s="91"/>
      <c r="O54" s="87" t="s">
        <v>164</v>
      </c>
      <c r="P54" s="87" t="s">
        <v>12</v>
      </c>
      <c r="Q54" s="86"/>
      <c r="R54" s="85"/>
      <c r="S54" s="87" t="s">
        <v>164</v>
      </c>
      <c r="T54" s="87" t="s">
        <v>12</v>
      </c>
      <c r="U54" s="86"/>
      <c r="V54" s="217" t="s">
        <v>180</v>
      </c>
      <c r="W54" s="174">
        <v>0.91666666666666663</v>
      </c>
      <c r="X54" s="174">
        <v>1.25</v>
      </c>
      <c r="Y54" s="175">
        <f>X54-W54</f>
        <v>0.33333333333333337</v>
      </c>
      <c r="Z54" s="217" t="s">
        <v>180</v>
      </c>
      <c r="AA54" s="174">
        <v>0.91666666666666663</v>
      </c>
      <c r="AB54" s="174">
        <v>1.25</v>
      </c>
      <c r="AC54" s="175">
        <f>AB54-AA54</f>
        <v>0.33333333333333337</v>
      </c>
    </row>
    <row r="55" spans="1:29" ht="23.5" x14ac:dyDescent="0.55000000000000004">
      <c r="B55" s="78"/>
      <c r="C55" s="79"/>
      <c r="D55" s="79"/>
      <c r="E55" s="10"/>
      <c r="F55" s="78"/>
      <c r="G55" s="79"/>
      <c r="H55" s="79"/>
      <c r="I55" s="10"/>
      <c r="J55" s="78"/>
      <c r="K55" s="79"/>
      <c r="L55" s="79"/>
      <c r="M55" s="10"/>
      <c r="N55" s="78"/>
      <c r="O55" s="79"/>
      <c r="P55" s="79"/>
      <c r="Q55" s="10"/>
      <c r="R55" s="78"/>
      <c r="S55" s="79"/>
      <c r="T55" s="79"/>
      <c r="U55" s="10"/>
      <c r="V55" s="10"/>
      <c r="W55" s="76"/>
      <c r="X55" s="76"/>
      <c r="Y55" s="10"/>
      <c r="Z55" s="10"/>
      <c r="AA55" s="76"/>
      <c r="AB55" s="76"/>
      <c r="AC55" s="10"/>
    </row>
    <row r="56" spans="1:29" ht="32.15" customHeight="1" x14ac:dyDescent="0.35">
      <c r="B56" s="233" t="s">
        <v>140</v>
      </c>
      <c r="C56" s="233"/>
      <c r="D56" s="233"/>
      <c r="E56" s="233"/>
      <c r="F56" s="233"/>
      <c r="G56" s="233"/>
      <c r="H56" s="233"/>
      <c r="I56" s="233"/>
      <c r="J56" s="233"/>
      <c r="K56" s="233"/>
      <c r="L56" s="233"/>
      <c r="M56" s="233"/>
      <c r="N56" s="233"/>
      <c r="O56" s="233"/>
      <c r="P56" s="233"/>
      <c r="Q56" s="233"/>
      <c r="R56" s="233"/>
      <c r="S56" s="233"/>
      <c r="T56" s="233"/>
      <c r="U56" s="233"/>
      <c r="V56" s="233"/>
      <c r="W56" s="233"/>
      <c r="X56" s="233"/>
      <c r="Y56" s="233"/>
      <c r="Z56" s="233"/>
      <c r="AA56" s="233"/>
      <c r="AB56" s="233"/>
      <c r="AC56" s="233"/>
    </row>
    <row r="57" spans="1:29" x14ac:dyDescent="0.35">
      <c r="B57" s="233"/>
      <c r="C57" s="233"/>
      <c r="D57" s="233"/>
      <c r="E57" s="233"/>
      <c r="F57" s="233"/>
      <c r="G57" s="233"/>
      <c r="H57" s="233"/>
      <c r="I57" s="233"/>
      <c r="J57" s="233"/>
      <c r="K57" s="233"/>
      <c r="L57" s="233"/>
      <c r="M57" s="233"/>
      <c r="N57" s="233"/>
      <c r="O57" s="233"/>
      <c r="P57" s="233"/>
      <c r="Q57" s="233"/>
      <c r="R57" s="233"/>
      <c r="S57" s="233"/>
      <c r="T57" s="233"/>
      <c r="U57" s="233"/>
      <c r="V57" s="233"/>
      <c r="W57" s="233"/>
      <c r="X57" s="233"/>
      <c r="Y57" s="233"/>
      <c r="Z57" s="233"/>
      <c r="AA57" s="233"/>
      <c r="AB57" s="233"/>
      <c r="AC57" s="233"/>
    </row>
    <row r="59" spans="1:29" x14ac:dyDescent="0.35">
      <c r="B59" s="234" t="s">
        <v>141</v>
      </c>
      <c r="C59" s="235"/>
      <c r="D59" s="235"/>
      <c r="E59" s="235"/>
      <c r="F59" s="235"/>
      <c r="G59" s="235"/>
      <c r="H59" s="235"/>
      <c r="I59" s="235"/>
      <c r="J59" s="235"/>
      <c r="K59" s="235"/>
      <c r="L59" s="235"/>
      <c r="M59" s="235"/>
      <c r="N59" s="235"/>
      <c r="O59" s="235"/>
      <c r="P59" s="235"/>
      <c r="Q59" s="235"/>
      <c r="R59" s="235"/>
      <c r="S59" s="235"/>
      <c r="T59" s="235"/>
      <c r="U59" s="235"/>
      <c r="V59" s="235"/>
      <c r="W59" s="235"/>
      <c r="X59" s="235"/>
      <c r="Y59" s="235"/>
      <c r="Z59" s="235"/>
      <c r="AA59" s="235"/>
      <c r="AB59" s="235"/>
    </row>
    <row r="60" spans="1:29" x14ac:dyDescent="0.35">
      <c r="B60" s="235"/>
      <c r="C60" s="235"/>
      <c r="D60" s="235"/>
      <c r="E60" s="235"/>
      <c r="F60" s="235"/>
      <c r="G60" s="235"/>
      <c r="H60" s="235"/>
      <c r="I60" s="235"/>
      <c r="J60" s="235"/>
      <c r="K60" s="235"/>
      <c r="L60" s="235"/>
      <c r="M60" s="235"/>
      <c r="N60" s="235"/>
      <c r="O60" s="235"/>
      <c r="P60" s="235"/>
      <c r="Q60" s="235"/>
      <c r="R60" s="235"/>
      <c r="S60" s="235"/>
      <c r="T60" s="235"/>
      <c r="U60" s="235"/>
      <c r="V60" s="235"/>
      <c r="W60" s="235"/>
      <c r="X60" s="235"/>
      <c r="Y60" s="235"/>
      <c r="Z60" s="235"/>
      <c r="AA60" s="235"/>
      <c r="AB60" s="235"/>
    </row>
    <row r="61" spans="1:29" x14ac:dyDescent="0.35">
      <c r="B61" s="235"/>
      <c r="C61" s="235"/>
      <c r="D61" s="235"/>
      <c r="E61" s="235"/>
      <c r="F61" s="235"/>
      <c r="G61" s="235"/>
      <c r="H61" s="235"/>
      <c r="I61" s="235"/>
      <c r="J61" s="235"/>
      <c r="K61" s="235"/>
      <c r="L61" s="235"/>
      <c r="M61" s="235"/>
      <c r="N61" s="235"/>
      <c r="O61" s="235"/>
      <c r="P61" s="235"/>
      <c r="Q61" s="235"/>
      <c r="R61" s="235"/>
      <c r="S61" s="235"/>
      <c r="T61" s="235"/>
      <c r="U61" s="235"/>
      <c r="V61" s="235"/>
      <c r="W61" s="235"/>
      <c r="X61" s="235"/>
      <c r="Y61" s="235"/>
      <c r="Z61" s="235"/>
      <c r="AA61" s="235"/>
      <c r="AB61" s="235"/>
    </row>
    <row r="63" spans="1:29" ht="23.5" x14ac:dyDescent="0.55000000000000004">
      <c r="V63" s="144"/>
      <c r="W63" s="144"/>
      <c r="X63" s="144"/>
      <c r="Y63" s="144"/>
    </row>
    <row r="64" spans="1:29" ht="23.5" x14ac:dyDescent="0.55000000000000004">
      <c r="F64" s="144"/>
      <c r="G64" s="144"/>
      <c r="H64" s="144"/>
      <c r="I64" s="144"/>
      <c r="J64" s="144"/>
      <c r="K64" s="144"/>
      <c r="L64" s="144"/>
      <c r="M64" s="144"/>
      <c r="V64" s="144"/>
      <c r="W64" s="144"/>
      <c r="X64" s="144"/>
      <c r="Y64" s="144"/>
    </row>
    <row r="65" spans="2:29" ht="23.5" x14ac:dyDescent="0.55000000000000004">
      <c r="V65" s="144"/>
      <c r="W65" s="144"/>
      <c r="X65" s="144"/>
      <c r="Y65" s="144"/>
    </row>
    <row r="66" spans="2:29" ht="23.5" x14ac:dyDescent="0.55000000000000004">
      <c r="B66" s="144"/>
      <c r="C66" s="144"/>
      <c r="D66" s="144"/>
      <c r="E66" s="144"/>
      <c r="F66" s="144"/>
      <c r="G66" s="144"/>
      <c r="H66" s="144"/>
      <c r="I66" s="144"/>
      <c r="J66" s="144"/>
      <c r="K66" s="144"/>
      <c r="L66" s="144"/>
      <c r="M66" s="144"/>
      <c r="N66" s="144"/>
      <c r="O66" s="144"/>
      <c r="P66" s="144"/>
      <c r="Q66" s="144"/>
      <c r="R66" s="144"/>
      <c r="S66" s="144"/>
      <c r="T66" s="144"/>
      <c r="U66" s="144"/>
      <c r="Z66" s="144"/>
      <c r="AA66" s="144"/>
      <c r="AB66" s="144"/>
      <c r="AC66" s="144"/>
    </row>
    <row r="67" spans="2:29" ht="23.5" x14ac:dyDescent="0.55000000000000004">
      <c r="B67" s="144"/>
      <c r="C67" s="144"/>
      <c r="D67" s="144"/>
      <c r="E67" s="144"/>
      <c r="F67" s="144"/>
      <c r="G67" s="144"/>
      <c r="H67" s="144"/>
      <c r="I67" s="144"/>
      <c r="J67" s="144"/>
      <c r="K67" s="144"/>
      <c r="L67" s="144"/>
      <c r="M67" s="144"/>
      <c r="N67" s="144"/>
      <c r="O67" s="144"/>
      <c r="P67" s="144"/>
      <c r="Q67" s="144"/>
      <c r="R67" s="144"/>
      <c r="S67" s="144"/>
      <c r="T67" s="144"/>
      <c r="U67" s="144"/>
      <c r="V67" s="144"/>
      <c r="W67" s="144"/>
      <c r="X67" s="144"/>
      <c r="Y67" s="144"/>
      <c r="Z67" s="144"/>
      <c r="AA67" s="144"/>
      <c r="AB67" s="144"/>
      <c r="AC67" s="144"/>
    </row>
    <row r="68" spans="2:29" x14ac:dyDescent="0.35">
      <c r="B68" s="5"/>
      <c r="C68" s="5"/>
      <c r="D68" s="5"/>
      <c r="E68" s="5"/>
      <c r="F68" s="5"/>
      <c r="G68" s="5"/>
      <c r="H68" s="5"/>
      <c r="I68" s="5"/>
      <c r="J68" s="5"/>
    </row>
    <row r="70" spans="2:29" ht="23.5" x14ac:dyDescent="0.55000000000000004">
      <c r="B70" s="144"/>
      <c r="C70" s="144"/>
      <c r="D70" s="144"/>
      <c r="E70" s="144"/>
      <c r="F70" s="144"/>
      <c r="G70" s="144"/>
      <c r="H70" s="144"/>
      <c r="I70" s="144"/>
      <c r="J70" s="144"/>
      <c r="K70" s="144"/>
      <c r="L70" s="144"/>
      <c r="M70" s="144"/>
      <c r="N70" s="144"/>
      <c r="O70" s="144"/>
      <c r="P70" s="144"/>
      <c r="Q70" s="144"/>
      <c r="R70" s="144"/>
      <c r="S70" s="144"/>
      <c r="T70" s="144"/>
      <c r="U70" s="144"/>
      <c r="V70" s="144"/>
      <c r="W70" s="144"/>
      <c r="X70" s="144"/>
      <c r="Y70" s="144"/>
      <c r="Z70" s="144"/>
      <c r="AA70" s="144"/>
      <c r="AB70" s="144"/>
      <c r="AC70" s="144"/>
    </row>
    <row r="73" spans="2:29" x14ac:dyDescent="0.35">
      <c r="B73" s="5"/>
      <c r="C73" s="5"/>
      <c r="D73" s="5"/>
      <c r="E73" s="5"/>
      <c r="F73" s="5"/>
      <c r="G73" s="5"/>
      <c r="H73" s="5"/>
      <c r="I73" s="5"/>
    </row>
    <row r="74" spans="2:29" x14ac:dyDescent="0.35">
      <c r="B74" s="5"/>
      <c r="C74" s="5"/>
      <c r="D74" s="5"/>
      <c r="E74" s="5"/>
      <c r="F74" s="5"/>
      <c r="G74" s="5"/>
      <c r="H74" s="5"/>
      <c r="I74" s="5"/>
    </row>
    <row r="75" spans="2:29" x14ac:dyDescent="0.35">
      <c r="B75" s="5"/>
      <c r="C75" s="5"/>
      <c r="D75" s="5"/>
      <c r="E75" s="5"/>
      <c r="F75" s="5"/>
      <c r="G75" s="5"/>
      <c r="H75" s="5"/>
      <c r="I75" s="5"/>
    </row>
    <row r="76" spans="2:29" x14ac:dyDescent="0.35">
      <c r="B76" s="5"/>
      <c r="C76" s="5"/>
      <c r="D76" s="5"/>
      <c r="E76" s="5"/>
      <c r="F76" s="5"/>
      <c r="G76" s="5"/>
      <c r="H76" s="5"/>
      <c r="I76" s="5"/>
    </row>
    <row r="77" spans="2:29" x14ac:dyDescent="0.35">
      <c r="B77" s="5"/>
      <c r="C77" s="5"/>
      <c r="D77" s="5"/>
      <c r="E77" s="5"/>
      <c r="F77" s="5"/>
      <c r="G77" s="5"/>
      <c r="H77" s="5"/>
      <c r="I77" s="5"/>
    </row>
    <row r="78" spans="2:29" x14ac:dyDescent="0.35">
      <c r="B78" s="5"/>
      <c r="C78" s="5"/>
      <c r="D78" s="5"/>
      <c r="E78" s="5"/>
      <c r="F78" s="5"/>
      <c r="G78" s="5"/>
      <c r="H78" s="5"/>
      <c r="I78" s="5"/>
    </row>
    <row r="79" spans="2:29" x14ac:dyDescent="0.35">
      <c r="B79" s="5"/>
      <c r="C79" s="5"/>
      <c r="D79" s="5"/>
      <c r="E79" s="5"/>
      <c r="F79" s="5"/>
      <c r="G79" s="5"/>
      <c r="H79" s="5"/>
      <c r="I79" s="5"/>
    </row>
    <row r="80" spans="2:29" x14ac:dyDescent="0.35">
      <c r="B80" s="5"/>
      <c r="C80" s="5"/>
      <c r="D80" s="5"/>
      <c r="E80" s="5"/>
      <c r="F80" s="5"/>
      <c r="G80" s="5"/>
      <c r="H80" s="5"/>
      <c r="I80" s="5"/>
    </row>
    <row r="81" spans="2:9" x14ac:dyDescent="0.35">
      <c r="B81" s="5"/>
      <c r="C81" s="5"/>
      <c r="D81" s="5"/>
      <c r="E81" s="5"/>
      <c r="F81" s="5"/>
      <c r="G81" s="5"/>
      <c r="H81" s="5"/>
      <c r="I81" s="5"/>
    </row>
    <row r="82" spans="2:9" x14ac:dyDescent="0.35">
      <c r="B82" s="5"/>
      <c r="C82" s="5"/>
      <c r="D82" s="5"/>
      <c r="E82" s="5"/>
      <c r="F82" s="5"/>
      <c r="G82" s="5"/>
      <c r="H82" s="5"/>
      <c r="I82" s="5"/>
    </row>
    <row r="83" spans="2:9" x14ac:dyDescent="0.35">
      <c r="B83" s="5"/>
      <c r="C83" s="5"/>
      <c r="D83" s="5"/>
      <c r="E83" s="5"/>
      <c r="F83" s="5"/>
      <c r="G83" s="5"/>
      <c r="H83" s="5"/>
      <c r="I83" s="5"/>
    </row>
    <row r="84" spans="2:9" x14ac:dyDescent="0.35">
      <c r="B84" s="5"/>
      <c r="C84" s="5"/>
      <c r="D84" s="5"/>
      <c r="E84" s="5"/>
      <c r="F84" s="5"/>
      <c r="G84" s="5"/>
      <c r="H84" s="5"/>
      <c r="I84" s="5"/>
    </row>
    <row r="85" spans="2:9" x14ac:dyDescent="0.35">
      <c r="B85" s="5"/>
      <c r="C85" s="5"/>
      <c r="D85" s="5"/>
      <c r="E85" s="5"/>
      <c r="F85" s="5"/>
      <c r="G85" s="5"/>
      <c r="H85" s="5"/>
      <c r="I85" s="5"/>
    </row>
  </sheetData>
  <mergeCells count="25">
    <mergeCell ref="J5:M5"/>
    <mergeCell ref="N5:Q5"/>
    <mergeCell ref="J3:U3"/>
    <mergeCell ref="R5:U5"/>
    <mergeCell ref="B35:E35"/>
    <mergeCell ref="F35:I35"/>
    <mergeCell ref="B3:C3"/>
    <mergeCell ref="B5:E5"/>
    <mergeCell ref="F5:I5"/>
    <mergeCell ref="B56:AC57"/>
    <mergeCell ref="B59:AB61"/>
    <mergeCell ref="Z5:AC5"/>
    <mergeCell ref="R35:U35"/>
    <mergeCell ref="V5:Y5"/>
    <mergeCell ref="V47:Y47"/>
    <mergeCell ref="Z47:AC47"/>
    <mergeCell ref="V35:Y35"/>
    <mergeCell ref="Z35:AC35"/>
    <mergeCell ref="R47:U47"/>
    <mergeCell ref="J47:M47"/>
    <mergeCell ref="N47:Q47"/>
    <mergeCell ref="J35:M35"/>
    <mergeCell ref="N35:Q35"/>
    <mergeCell ref="B47:E47"/>
    <mergeCell ref="F47:I47"/>
  </mergeCells>
  <conditionalFormatting sqref="A7">
    <cfRule type="duplicateValues" dxfId="1966" priority="24"/>
    <cfRule type="duplicateValues" dxfId="1965" priority="25"/>
  </conditionalFormatting>
  <conditionalFormatting sqref="A8">
    <cfRule type="duplicateValues" dxfId="1964" priority="26"/>
    <cfRule type="duplicateValues" dxfId="1963" priority="27"/>
  </conditionalFormatting>
  <conditionalFormatting sqref="A9">
    <cfRule type="duplicateValues" dxfId="1962" priority="28"/>
    <cfRule type="duplicateValues" dxfId="1961" priority="29"/>
  </conditionalFormatting>
  <conditionalFormatting sqref="A10">
    <cfRule type="duplicateValues" dxfId="1960" priority="30"/>
    <cfRule type="duplicateValues" dxfId="1959" priority="31"/>
  </conditionalFormatting>
  <conditionalFormatting sqref="A11">
    <cfRule type="duplicateValues" dxfId="1958" priority="32"/>
    <cfRule type="duplicateValues" dxfId="1957" priority="33"/>
  </conditionalFormatting>
  <conditionalFormatting sqref="A12">
    <cfRule type="duplicateValues" dxfId="1956" priority="34"/>
    <cfRule type="duplicateValues" dxfId="1955" priority="35"/>
  </conditionalFormatting>
  <conditionalFormatting sqref="A13">
    <cfRule type="duplicateValues" dxfId="1954" priority="36"/>
    <cfRule type="duplicateValues" dxfId="1953" priority="37"/>
  </conditionalFormatting>
  <conditionalFormatting sqref="A14">
    <cfRule type="duplicateValues" dxfId="1952" priority="38"/>
    <cfRule type="duplicateValues" dxfId="1951" priority="39"/>
  </conditionalFormatting>
  <conditionalFormatting sqref="A15">
    <cfRule type="duplicateValues" dxfId="1950" priority="40"/>
    <cfRule type="duplicateValues" dxfId="1949" priority="41"/>
  </conditionalFormatting>
  <conditionalFormatting sqref="A16">
    <cfRule type="duplicateValues" dxfId="1948" priority="42"/>
    <cfRule type="duplicateValues" dxfId="1947" priority="43"/>
  </conditionalFormatting>
  <conditionalFormatting sqref="A17">
    <cfRule type="duplicateValues" dxfId="1946" priority="44"/>
    <cfRule type="duplicateValues" dxfId="1945" priority="45"/>
  </conditionalFormatting>
  <conditionalFormatting sqref="A18">
    <cfRule type="duplicateValues" dxfId="1944" priority="46"/>
    <cfRule type="duplicateValues" dxfId="1943" priority="47"/>
  </conditionalFormatting>
  <conditionalFormatting sqref="A19">
    <cfRule type="duplicateValues" dxfId="1942" priority="48"/>
    <cfRule type="duplicateValues" dxfId="1941" priority="49"/>
  </conditionalFormatting>
  <conditionalFormatting sqref="A20">
    <cfRule type="duplicateValues" dxfId="1940" priority="50"/>
    <cfRule type="duplicateValues" dxfId="1939" priority="51"/>
  </conditionalFormatting>
  <conditionalFormatting sqref="A21">
    <cfRule type="duplicateValues" dxfId="1938" priority="52"/>
    <cfRule type="duplicateValues" dxfId="1937" priority="53"/>
  </conditionalFormatting>
  <conditionalFormatting sqref="A22">
    <cfRule type="duplicateValues" dxfId="1936" priority="54"/>
    <cfRule type="duplicateValues" dxfId="1935" priority="55"/>
  </conditionalFormatting>
  <conditionalFormatting sqref="A23">
    <cfRule type="duplicateValues" dxfId="1934" priority="56"/>
    <cfRule type="duplicateValues" dxfId="1933" priority="57"/>
  </conditionalFormatting>
  <conditionalFormatting sqref="A24">
    <cfRule type="duplicateValues" dxfId="1932" priority="58"/>
    <cfRule type="duplicateValues" dxfId="1931" priority="59"/>
  </conditionalFormatting>
  <conditionalFormatting sqref="A25">
    <cfRule type="duplicateValues" dxfId="1930" priority="60"/>
    <cfRule type="duplicateValues" dxfId="1929" priority="61"/>
  </conditionalFormatting>
  <conditionalFormatting sqref="A26">
    <cfRule type="duplicateValues" dxfId="1928" priority="62"/>
    <cfRule type="duplicateValues" dxfId="1927" priority="63"/>
  </conditionalFormatting>
  <conditionalFormatting sqref="A27">
    <cfRule type="duplicateValues" dxfId="1926" priority="64"/>
    <cfRule type="duplicateValues" dxfId="1925" priority="65"/>
  </conditionalFormatting>
  <conditionalFormatting sqref="A28">
    <cfRule type="duplicateValues" dxfId="1924" priority="66"/>
    <cfRule type="duplicateValues" dxfId="1923" priority="67"/>
  </conditionalFormatting>
  <conditionalFormatting sqref="A29">
    <cfRule type="duplicateValues" dxfId="1922" priority="68"/>
    <cfRule type="duplicateValues" dxfId="1921" priority="69"/>
  </conditionalFormatting>
  <conditionalFormatting sqref="A30">
    <cfRule type="duplicateValues" dxfId="1920" priority="70"/>
    <cfRule type="duplicateValues" dxfId="1919" priority="71"/>
  </conditionalFormatting>
  <conditionalFormatting sqref="A31">
    <cfRule type="duplicateValues" dxfId="1918" priority="72"/>
    <cfRule type="duplicateValues" dxfId="1917" priority="73"/>
  </conditionalFormatting>
  <conditionalFormatting sqref="A32">
    <cfRule type="duplicateValues" dxfId="1916" priority="74"/>
    <cfRule type="duplicateValues" dxfId="1915" priority="75"/>
  </conditionalFormatting>
  <conditionalFormatting sqref="A33">
    <cfRule type="duplicateValues" dxfId="1914" priority="76"/>
    <cfRule type="duplicateValues" dxfId="1913" priority="77"/>
  </conditionalFormatting>
  <conditionalFormatting sqref="A37">
    <cfRule type="duplicateValues" dxfId="1912" priority="15"/>
  </conditionalFormatting>
  <conditionalFormatting sqref="A38">
    <cfRule type="duplicateValues" dxfId="1911" priority="16"/>
  </conditionalFormatting>
  <conditionalFormatting sqref="A39">
    <cfRule type="duplicateValues" dxfId="1910" priority="17"/>
  </conditionalFormatting>
  <conditionalFormatting sqref="A40">
    <cfRule type="duplicateValues" dxfId="1909" priority="18"/>
  </conditionalFormatting>
  <conditionalFormatting sqref="A41">
    <cfRule type="duplicateValues" dxfId="1908" priority="19"/>
  </conditionalFormatting>
  <conditionalFormatting sqref="A42">
    <cfRule type="duplicateValues" dxfId="1907" priority="20"/>
  </conditionalFormatting>
  <conditionalFormatting sqref="A43">
    <cfRule type="duplicateValues" dxfId="1906" priority="21"/>
  </conditionalFormatting>
  <conditionalFormatting sqref="A44">
    <cfRule type="duplicateValues" dxfId="1905" priority="22"/>
  </conditionalFormatting>
  <conditionalFormatting sqref="A49">
    <cfRule type="duplicateValues" dxfId="1904" priority="8"/>
  </conditionalFormatting>
  <conditionalFormatting sqref="A50">
    <cfRule type="duplicateValues" dxfId="1903" priority="9"/>
  </conditionalFormatting>
  <conditionalFormatting sqref="A51">
    <cfRule type="duplicateValues" dxfId="1902" priority="10"/>
  </conditionalFormatting>
  <conditionalFormatting sqref="A52">
    <cfRule type="duplicateValues" dxfId="1901" priority="11"/>
  </conditionalFormatting>
  <conditionalFormatting sqref="A53">
    <cfRule type="duplicateValues" dxfId="1900" priority="12"/>
  </conditionalFormatting>
  <conditionalFormatting sqref="A54">
    <cfRule type="duplicateValues" dxfId="1899" priority="13"/>
  </conditionalFormatting>
  <conditionalFormatting sqref="B14 E14:F14 I14:M14">
    <cfRule type="containsText" dxfId="1898" priority="1881" operator="containsText" text="SP">
      <formula>NOT(ISERROR(SEARCH("SP",B14)))</formula>
    </cfRule>
    <cfRule type="containsText" dxfId="1897" priority="1882" operator="containsText" text="STB">
      <formula>NOT(ISERROR(SEARCH("STB",B14)))</formula>
    </cfRule>
    <cfRule type="containsText" dxfId="1896" priority="1883" operator="containsText" text="MLD">
      <formula>NOT(ISERROR(SEARCH("MLD",B14)))</formula>
    </cfRule>
  </conditionalFormatting>
  <conditionalFormatting sqref="B14 E14:F14">
    <cfRule type="containsText" dxfId="1895" priority="1880" operator="containsText" text="N">
      <formula>NOT(ISERROR(SEARCH("N",B14)))</formula>
    </cfRule>
  </conditionalFormatting>
  <conditionalFormatting sqref="B15">
    <cfRule type="containsText" dxfId="1894" priority="1182" operator="containsText" text="MLD">
      <formula>NOT(ISERROR(SEARCH("MLD",B15)))</formula>
    </cfRule>
  </conditionalFormatting>
  <conditionalFormatting sqref="B15:B16">
    <cfRule type="containsText" dxfId="1893" priority="939" operator="containsText" text="STB">
      <formula>NOT(ISERROR(SEARCH("STB",B15)))</formula>
    </cfRule>
    <cfRule type="containsText" dxfId="1892" priority="945" operator="containsText" text="N">
      <formula>NOT(ISERROR(SEARCH("N",B15)))</formula>
    </cfRule>
  </conditionalFormatting>
  <conditionalFormatting sqref="B16">
    <cfRule type="containsText" dxfId="1891" priority="934" operator="containsText" text="SP">
      <formula>NOT(ISERROR(SEARCH("SP",B16)))</formula>
    </cfRule>
    <cfRule type="containsText" dxfId="1890" priority="935" operator="containsText" text="TC">
      <formula>NOT(ISERROR(SEARCH("TC",B16)))</formula>
    </cfRule>
    <cfRule type="containsText" dxfId="1889" priority="938" operator="containsText" text="SP">
      <formula>NOT(ISERROR(SEARCH("SP",B16)))</formula>
    </cfRule>
    <cfRule type="containsText" dxfId="1888" priority="940" operator="containsText" text="MLD">
      <formula>NOT(ISERROR(SEARCH("MLD",B16)))</formula>
    </cfRule>
  </conditionalFormatting>
  <conditionalFormatting sqref="B16:B18">
    <cfRule type="containsText" dxfId="1887" priority="90" operator="containsText" text="N">
      <formula>NOT(ISERROR(SEARCH("N",B16)))</formula>
    </cfRule>
  </conditionalFormatting>
  <conditionalFormatting sqref="B17:B18">
    <cfRule type="containsText" dxfId="1886" priority="89" operator="containsText" text="STB">
      <formula>NOT(ISERROR(SEARCH("STB",B17)))</formula>
    </cfRule>
    <cfRule type="containsText" dxfId="1885" priority="91" operator="containsText" text="MLD">
      <formula>NOT(ISERROR(SEARCH("MLD",B17)))</formula>
    </cfRule>
  </conditionalFormatting>
  <conditionalFormatting sqref="B23">
    <cfRule type="containsText" dxfId="1884" priority="2117" operator="containsText" text="N">
      <formula>NOT(ISERROR(SEARCH("N",B23)))</formula>
    </cfRule>
    <cfRule type="containsText" dxfId="1883" priority="2119" operator="containsText" text="SP">
      <formula>NOT(ISERROR(SEARCH("SP",B23)))</formula>
    </cfRule>
  </conditionalFormatting>
  <conditionalFormatting sqref="B24">
    <cfRule type="containsText" dxfId="1882" priority="788" operator="containsText" text="N">
      <formula>NOT(ISERROR(SEARCH("N",B24)))</formula>
    </cfRule>
    <cfRule type="containsText" dxfId="1881" priority="789" operator="containsText" text="SP">
      <formula>NOT(ISERROR(SEARCH("SP",B24)))</formula>
    </cfRule>
    <cfRule type="containsText" dxfId="1880" priority="790" operator="containsText" text="TC">
      <formula>NOT(ISERROR(SEARCH("TC",B24)))</formula>
    </cfRule>
    <cfRule type="containsText" dxfId="1879" priority="793" operator="containsText" text="SP">
      <formula>NOT(ISERROR(SEARCH("SP",B24)))</formula>
    </cfRule>
    <cfRule type="containsText" dxfId="1878" priority="794" operator="containsText" text="STB">
      <formula>NOT(ISERROR(SEARCH("STB",B24)))</formula>
    </cfRule>
    <cfRule type="containsText" dxfId="1877" priority="795" operator="containsText" text="MLD">
      <formula>NOT(ISERROR(SEARCH("MLD",B24)))</formula>
    </cfRule>
    <cfRule type="containsText" dxfId="1876" priority="800" operator="containsText" text="N">
      <formula>NOT(ISERROR(SEARCH("N",B24)))</formula>
    </cfRule>
  </conditionalFormatting>
  <conditionalFormatting sqref="B26">
    <cfRule type="containsText" dxfId="1875" priority="732" operator="containsText" text="STB">
      <formula>NOT(ISERROR(SEARCH("STB",B26)))</formula>
    </cfRule>
    <cfRule type="containsText" dxfId="1874" priority="734" operator="containsText" text="N">
      <formula>NOT(ISERROR(SEARCH("N",B26)))</formula>
    </cfRule>
    <cfRule type="containsText" dxfId="1873" priority="738" operator="containsText" text="MLD">
      <formula>NOT(ISERROR(SEARCH("MLD",B26)))</formula>
    </cfRule>
  </conditionalFormatting>
  <conditionalFormatting sqref="B31">
    <cfRule type="containsText" dxfId="1872" priority="1296" operator="containsText" text="STB">
      <formula>NOT(ISERROR(SEARCH("STB",B31)))</formula>
    </cfRule>
    <cfRule type="containsText" dxfId="1871" priority="1297" operator="containsText" text="N">
      <formula>NOT(ISERROR(SEARCH("N",B31)))</formula>
    </cfRule>
    <cfRule type="containsText" dxfId="1870" priority="1298" operator="containsText" text="MLD">
      <formula>NOT(ISERROR(SEARCH("MLD",B31)))</formula>
    </cfRule>
  </conditionalFormatting>
  <conditionalFormatting sqref="B32 E32:F32 I32">
    <cfRule type="containsText" dxfId="1869" priority="1897" operator="containsText" text="N">
      <formula>NOT(ISERROR(SEARCH("N",B32)))</formula>
    </cfRule>
    <cfRule type="containsText" dxfId="1868" priority="1898" operator="containsText" text="SP">
      <formula>NOT(ISERROR(SEARCH("SP",B32)))</formula>
    </cfRule>
    <cfRule type="containsText" dxfId="1867" priority="1899" operator="containsText" text="STB">
      <formula>NOT(ISERROR(SEARCH("STB",B32)))</formula>
    </cfRule>
    <cfRule type="containsText" dxfId="1866" priority="1900" operator="containsText" text="MLD">
      <formula>NOT(ISERROR(SEARCH("MLD",B32)))</formula>
    </cfRule>
  </conditionalFormatting>
  <conditionalFormatting sqref="B34 F34 J34 N34">
    <cfRule type="containsText" dxfId="1865" priority="2250" operator="containsText" text="SP">
      <formula>NOT(ISERROR(SEARCH("SP",B34)))</formula>
    </cfRule>
  </conditionalFormatting>
  <conditionalFormatting sqref="B37 E37:F37 I37">
    <cfRule type="cellIs" dxfId="1864" priority="1625" operator="equal">
      <formula>0.150694444444444</formula>
    </cfRule>
    <cfRule type="containsText" dxfId="1863" priority="1626" operator="containsText" text="MLD5">
      <formula>NOT(ISERROR(SEARCH("MLD5",B37)))</formula>
    </cfRule>
    <cfRule type="containsText" dxfId="1862" priority="1627" operator="containsText" text="MLD4">
      <formula>NOT(ISERROR(SEARCH("MLD4",B37)))</formula>
    </cfRule>
    <cfRule type="containsText" dxfId="1861" priority="1628" operator="containsText" text="MLD2">
      <formula>NOT(ISERROR(SEARCH("MLD2",B37)))</formula>
    </cfRule>
    <cfRule type="containsText" dxfId="1860" priority="2155" operator="containsText" text="N">
      <formula>NOT(ISERROR(SEARCH("N",B37)))</formula>
    </cfRule>
    <cfRule type="containsText" dxfId="1859" priority="2156" operator="containsText" text="SP">
      <formula>NOT(ISERROR(SEARCH("SP",B37)))</formula>
    </cfRule>
    <cfRule type="containsText" dxfId="1858" priority="2157" operator="containsText" text="STB">
      <formula>NOT(ISERROR(SEARCH("STB",B37)))</formula>
    </cfRule>
    <cfRule type="containsText" dxfId="1857" priority="2158" operator="containsText" text="MLD">
      <formula>NOT(ISERROR(SEARCH("MLD",B37)))</formula>
    </cfRule>
  </conditionalFormatting>
  <conditionalFormatting sqref="B40 E40:F40">
    <cfRule type="containsText" dxfId="1856" priority="1573" operator="containsText" text="N">
      <formula>NOT(ISERROR(SEARCH("N",B40)))</formula>
    </cfRule>
    <cfRule type="containsText" dxfId="1855" priority="1574" operator="containsText" text="SP">
      <formula>NOT(ISERROR(SEARCH("SP",B40)))</formula>
    </cfRule>
  </conditionalFormatting>
  <conditionalFormatting sqref="B40">
    <cfRule type="containsText" dxfId="1854" priority="2062" operator="containsText" text="TC">
      <formula>NOT(ISERROR(SEARCH("TC",B40)))</formula>
    </cfRule>
    <cfRule type="containsText" dxfId="1853" priority="2063" operator="containsText" text="N">
      <formula>NOT(ISERROR(SEARCH("N",B40)))</formula>
    </cfRule>
    <cfRule type="containsText" dxfId="1852" priority="2064" operator="containsText" text="SP">
      <formula>NOT(ISERROR(SEARCH("SP",B40)))</formula>
    </cfRule>
    <cfRule type="containsText" dxfId="1851" priority="2065" operator="containsText" text="STB">
      <formula>NOT(ISERROR(SEARCH("STB",B40)))</formula>
    </cfRule>
    <cfRule type="containsText" dxfId="1850" priority="2066" operator="containsText" text="MLD">
      <formula>NOT(ISERROR(SEARCH("MLD",B40)))</formula>
    </cfRule>
    <cfRule type="containsText" dxfId="1849" priority="2067" operator="containsText" text="MLD5">
      <formula>NOT(ISERROR(SEARCH("MLD5",B40)))</formula>
    </cfRule>
    <cfRule type="containsText" dxfId="1848" priority="2068" operator="containsText" text="MLD4">
      <formula>NOT(ISERROR(SEARCH("MLD4",B40)))</formula>
    </cfRule>
    <cfRule type="containsText" dxfId="1847" priority="2069" operator="containsText" text="MLD2">
      <formula>NOT(ISERROR(SEARCH("MLD2",B40)))</formula>
    </cfRule>
  </conditionalFormatting>
  <conditionalFormatting sqref="B43">
    <cfRule type="cellIs" dxfId="1846" priority="199" operator="equal">
      <formula>0.150694444444444</formula>
    </cfRule>
  </conditionalFormatting>
  <conditionalFormatting sqref="B44">
    <cfRule type="containsText" dxfId="1845" priority="263" operator="containsText" text="STB">
      <formula>NOT(ISERROR(SEARCH("STB",B44)))</formula>
    </cfRule>
    <cfRule type="containsText" dxfId="1844" priority="264" operator="containsText" text="N">
      <formula>NOT(ISERROR(SEARCH("N",B44)))</formula>
    </cfRule>
    <cfRule type="containsText" dxfId="1843" priority="265" operator="containsText" text="MLD">
      <formula>NOT(ISERROR(SEARCH("MLD",B44)))</formula>
    </cfRule>
  </conditionalFormatting>
  <conditionalFormatting sqref="B50 E50">
    <cfRule type="cellIs" dxfId="1842" priority="1905" operator="equal">
      <formula>0.150694444444444</formula>
    </cfRule>
    <cfRule type="containsText" dxfId="1841" priority="1906" operator="containsText" text="MLD5">
      <formula>NOT(ISERROR(SEARCH("MLD5",B50)))</formula>
    </cfRule>
    <cfRule type="containsText" dxfId="1840" priority="1907" operator="containsText" text="MLD4">
      <formula>NOT(ISERROR(SEARCH("MLD4",B50)))</formula>
    </cfRule>
    <cfRule type="containsText" dxfId="1839" priority="1908" operator="containsText" text="MLD2">
      <formula>NOT(ISERROR(SEARCH("MLD2",B50)))</formula>
    </cfRule>
  </conditionalFormatting>
  <conditionalFormatting sqref="B50">
    <cfRule type="containsText" dxfId="1838" priority="1909" operator="containsText" text="N">
      <formula>NOT(ISERROR(SEARCH("N",B50)))</formula>
    </cfRule>
    <cfRule type="containsText" dxfId="1837" priority="1910" operator="containsText" text="TC">
      <formula>NOT(ISERROR(SEARCH("TC",B50)))</formula>
    </cfRule>
    <cfRule type="containsText" dxfId="1836" priority="1911" operator="containsText" text="SP">
      <formula>NOT(ISERROR(SEARCH("SP",B50)))</formula>
    </cfRule>
  </conditionalFormatting>
  <conditionalFormatting sqref="B53">
    <cfRule type="containsText" dxfId="1835" priority="1904" operator="containsText" text="TC">
      <formula>NOT(ISERROR(SEARCH("TC",B53)))</formula>
    </cfRule>
  </conditionalFormatting>
  <conditionalFormatting sqref="B54">
    <cfRule type="cellIs" dxfId="1834" priority="98" operator="equal">
      <formula>0.150694444444444</formula>
    </cfRule>
  </conditionalFormatting>
  <conditionalFormatting sqref="B55">
    <cfRule type="containsText" dxfId="1833" priority="7145" operator="containsText" text="N">
      <formula>NOT(ISERROR(SEARCH("N",B55)))</formula>
    </cfRule>
    <cfRule type="containsText" dxfId="1832" priority="7146" operator="containsText" text="SP">
      <formula>NOT(ISERROR(SEARCH("SP",B55)))</formula>
    </cfRule>
  </conditionalFormatting>
  <conditionalFormatting sqref="B16:D16">
    <cfRule type="cellIs" dxfId="1831" priority="936" operator="equal">
      <formula>0.150694444444444</formula>
    </cfRule>
    <cfRule type="containsText" dxfId="1830" priority="942" operator="containsText" text="MLD5">
      <formula>NOT(ISERROR(SEARCH("MLD5",B16)))</formula>
    </cfRule>
    <cfRule type="containsText" dxfId="1829" priority="943" operator="containsText" text="MLD4">
      <formula>NOT(ISERROR(SEARCH("MLD4",B16)))</formula>
    </cfRule>
    <cfRule type="containsText" dxfId="1828" priority="944" operator="containsText" text="MLD2">
      <formula>NOT(ISERROR(SEARCH("MLD2",B16)))</formula>
    </cfRule>
  </conditionalFormatting>
  <conditionalFormatting sqref="B23:D23">
    <cfRule type="containsText" dxfId="1827" priority="2118" operator="containsText" text="TC">
      <formula>NOT(ISERROR(SEARCH("TC",B23)))</formula>
    </cfRule>
  </conditionalFormatting>
  <conditionalFormatting sqref="B24:D24">
    <cfRule type="cellIs" dxfId="1826" priority="791" operator="equal">
      <formula>0.150694444444444</formula>
    </cfRule>
    <cfRule type="containsText" dxfId="1825" priority="797" operator="containsText" text="MLD5">
      <formula>NOT(ISERROR(SEARCH("MLD5",B24)))</formula>
    </cfRule>
    <cfRule type="containsText" dxfId="1824" priority="798" operator="containsText" text="MLD4">
      <formula>NOT(ISERROR(SEARCH("MLD4",B24)))</formula>
    </cfRule>
    <cfRule type="containsText" dxfId="1823" priority="799" operator="containsText" text="MLD2">
      <formula>NOT(ISERROR(SEARCH("MLD2",B24)))</formula>
    </cfRule>
  </conditionalFormatting>
  <conditionalFormatting sqref="B53:D53">
    <cfRule type="containsText" dxfId="1822" priority="1655" operator="containsText" text="N">
      <formula>NOT(ISERROR(SEARCH("N",B53)))</formula>
    </cfRule>
  </conditionalFormatting>
  <conditionalFormatting sqref="B55:D55">
    <cfRule type="containsText" dxfId="1821" priority="7148" operator="containsText" text="TC">
      <formula>NOT(ISERROR(SEARCH("TC",B55)))</formula>
    </cfRule>
  </conditionalFormatting>
  <conditionalFormatting sqref="B13:E13">
    <cfRule type="cellIs" dxfId="1820" priority="871" operator="equal">
      <formula>0.150694444444444</formula>
    </cfRule>
    <cfRule type="containsText" dxfId="1819" priority="874" operator="containsText" text="MLD5">
      <formula>NOT(ISERROR(SEARCH("MLD5",B13)))</formula>
    </cfRule>
    <cfRule type="containsText" dxfId="1818" priority="875" operator="containsText" text="MLD4">
      <formula>NOT(ISERROR(SEARCH("MLD4",B13)))</formula>
    </cfRule>
    <cfRule type="containsText" dxfId="1817" priority="876" operator="containsText" text="MLD2">
      <formula>NOT(ISERROR(SEARCH("MLD2",B13)))</formula>
    </cfRule>
  </conditionalFormatting>
  <conditionalFormatting sqref="B13:E14">
    <cfRule type="containsText" dxfId="1816" priority="1872" operator="containsText" text="SP">
      <formula>NOT(ISERROR(SEARCH("SP",B13)))</formula>
    </cfRule>
    <cfRule type="containsText" dxfId="1815" priority="1873" operator="containsText" text="STB">
      <formula>NOT(ISERROR(SEARCH("STB",B13)))</formula>
    </cfRule>
    <cfRule type="containsText" dxfId="1814" priority="1874" operator="containsText" text="MLD">
      <formula>NOT(ISERROR(SEARCH("MLD",B13)))</formula>
    </cfRule>
  </conditionalFormatting>
  <conditionalFormatting sqref="B13:E15">
    <cfRule type="containsText" dxfId="1813" priority="1186" operator="containsText" text="N">
      <formula>NOT(ISERROR(SEARCH("N",B13)))</formula>
    </cfRule>
  </conditionalFormatting>
  <conditionalFormatting sqref="B15:E15">
    <cfRule type="containsText" dxfId="1812" priority="1183" operator="containsText" text="SP">
      <formula>NOT(ISERROR(SEARCH("SP",B15)))</formula>
    </cfRule>
    <cfRule type="containsText" dxfId="1811" priority="1184" operator="containsText" text="STB">
      <formula>NOT(ISERROR(SEARCH("STB",B15)))</formula>
    </cfRule>
    <cfRule type="containsText" dxfId="1810" priority="1185" operator="containsText" text="MLD">
      <formula>NOT(ISERROR(SEARCH("MLD",B15)))</formula>
    </cfRule>
  </conditionalFormatting>
  <conditionalFormatting sqref="B19:E21">
    <cfRule type="containsText" dxfId="1809" priority="2206" operator="containsText" text="N">
      <formula>NOT(ISERROR(SEARCH("N",B19)))</formula>
    </cfRule>
    <cfRule type="containsText" dxfId="1808" priority="2207" operator="containsText" text="SP">
      <formula>NOT(ISERROR(SEARCH("SP",B19)))</formula>
    </cfRule>
    <cfRule type="containsText" dxfId="1807" priority="2208" operator="containsText" text="STB">
      <formula>NOT(ISERROR(SEARCH("STB",B19)))</formula>
    </cfRule>
    <cfRule type="containsText" dxfId="1806" priority="2209" operator="containsText" text="MLD">
      <formula>NOT(ISERROR(SEARCH("MLD",B19)))</formula>
    </cfRule>
  </conditionalFormatting>
  <conditionalFormatting sqref="B26:E26">
    <cfRule type="containsText" dxfId="1805" priority="733" operator="containsText" text="SP">
      <formula>NOT(ISERROR(SEARCH("SP",B26)))</formula>
    </cfRule>
    <cfRule type="containsText" dxfId="1804" priority="735" operator="containsText" text="STB">
      <formula>NOT(ISERROR(SEARCH("STB",B26)))</formula>
    </cfRule>
    <cfRule type="containsText" dxfId="1803" priority="736" operator="containsText" text="MLD">
      <formula>NOT(ISERROR(SEARCH("MLD",B26)))</formula>
    </cfRule>
    <cfRule type="containsText" dxfId="1802" priority="737" operator="containsText" text="N">
      <formula>NOT(ISERROR(SEARCH("N",B26)))</formula>
    </cfRule>
  </conditionalFormatting>
  <conditionalFormatting sqref="B28:E28">
    <cfRule type="cellIs" dxfId="1801" priority="1846" operator="equal">
      <formula>0.150694444444444</formula>
    </cfRule>
    <cfRule type="containsText" dxfId="1800" priority="2168" operator="containsText" text="N">
      <formula>NOT(ISERROR(SEARCH("N",B28)))</formula>
    </cfRule>
    <cfRule type="containsText" dxfId="1799" priority="2169" operator="containsText" text="SP">
      <formula>NOT(ISERROR(SEARCH("SP",B28)))</formula>
    </cfRule>
    <cfRule type="containsText" dxfId="1798" priority="2170" operator="containsText" text="STB">
      <formula>NOT(ISERROR(SEARCH("STB",B28)))</formula>
    </cfRule>
    <cfRule type="containsText" dxfId="1797" priority="2171" operator="containsText" text="MLD">
      <formula>NOT(ISERROR(SEARCH("MLD",B28)))</formula>
    </cfRule>
  </conditionalFormatting>
  <conditionalFormatting sqref="B31:E31">
    <cfRule type="containsText" dxfId="1796" priority="1292" operator="containsText" text="SP">
      <formula>NOT(ISERROR(SEARCH("SP",B31)))</formula>
    </cfRule>
    <cfRule type="containsText" dxfId="1795" priority="1293" operator="containsText" text="STB">
      <formula>NOT(ISERROR(SEARCH("STB",B31)))</formula>
    </cfRule>
    <cfRule type="containsText" dxfId="1794" priority="1294" operator="containsText" text="MLD">
      <formula>NOT(ISERROR(SEARCH("MLD",B31)))</formula>
    </cfRule>
    <cfRule type="containsText" dxfId="1793" priority="1295" operator="containsText" text="N">
      <formula>NOT(ISERROR(SEARCH("N",B31)))</formula>
    </cfRule>
  </conditionalFormatting>
  <conditionalFormatting sqref="B44:E44">
    <cfRule type="containsText" dxfId="1792" priority="266" operator="containsText" text="SP">
      <formula>NOT(ISERROR(SEARCH("SP",B44)))</formula>
    </cfRule>
    <cfRule type="containsText" dxfId="1791" priority="267" operator="containsText" text="STB">
      <formula>NOT(ISERROR(SEARCH("STB",B44)))</formula>
    </cfRule>
    <cfRule type="containsText" dxfId="1790" priority="268" operator="containsText" text="MLD">
      <formula>NOT(ISERROR(SEARCH("MLD",B44)))</formula>
    </cfRule>
    <cfRule type="containsText" dxfId="1789" priority="269" operator="containsText" text="N">
      <formula>NOT(ISERROR(SEARCH("N",B44)))</formula>
    </cfRule>
  </conditionalFormatting>
  <conditionalFormatting sqref="B55:E55">
    <cfRule type="cellIs" dxfId="1788" priority="7141" operator="equal">
      <formula>0.150694444444444</formula>
    </cfRule>
    <cfRule type="containsText" dxfId="1787" priority="7142" operator="containsText" text="MLD5">
      <formula>NOT(ISERROR(SEARCH("MLD5",B55)))</formula>
    </cfRule>
    <cfRule type="containsText" dxfId="1786" priority="7143" operator="containsText" text="MLD4">
      <formula>NOT(ISERROR(SEARCH("MLD4",B55)))</formula>
    </cfRule>
    <cfRule type="containsText" dxfId="1785" priority="7144" operator="containsText" text="MLD2">
      <formula>NOT(ISERROR(SEARCH("MLD2",B55)))</formula>
    </cfRule>
  </conditionalFormatting>
  <conditionalFormatting sqref="B7:F8 I8:J8">
    <cfRule type="containsText" dxfId="1784" priority="1958" operator="containsText" text="SP">
      <formula>NOT(ISERROR(SEARCH("SP",B7)))</formula>
    </cfRule>
    <cfRule type="containsText" dxfId="1783" priority="1959" operator="containsText" text="STB">
      <formula>NOT(ISERROR(SEARCH("STB",B7)))</formula>
    </cfRule>
    <cfRule type="containsText" dxfId="1782" priority="1960" operator="containsText" text="MLD">
      <formula>NOT(ISERROR(SEARCH("MLD",B7)))</formula>
    </cfRule>
  </conditionalFormatting>
  <conditionalFormatting sqref="B7:F8">
    <cfRule type="containsText" dxfId="1781" priority="1957" operator="containsText" text="N">
      <formula>NOT(ISERROR(SEARCH("N",B7)))</formula>
    </cfRule>
  </conditionalFormatting>
  <conditionalFormatting sqref="B14:F14">
    <cfRule type="cellIs" dxfId="1780" priority="1875" operator="equal">
      <formula>0.150694444444444</formula>
    </cfRule>
    <cfRule type="containsText" dxfId="1779" priority="1877" operator="containsText" text="MLD5">
      <formula>NOT(ISERROR(SEARCH("MLD5",B14)))</formula>
    </cfRule>
    <cfRule type="containsText" dxfId="1778" priority="1878" operator="containsText" text="MLD4">
      <formula>NOT(ISERROR(SEARCH("MLD4",B14)))</formula>
    </cfRule>
    <cfRule type="containsText" dxfId="1777" priority="1879" operator="containsText" text="MLD2">
      <formula>NOT(ISERROR(SEARCH("MLD2",B14)))</formula>
    </cfRule>
  </conditionalFormatting>
  <conditionalFormatting sqref="B21:F21 I21">
    <cfRule type="cellIs" dxfId="1776" priority="1816" operator="equal">
      <formula>0.150694444444444</formula>
    </cfRule>
    <cfRule type="containsText" dxfId="1775" priority="1817" operator="containsText" text="MLD5">
      <formula>NOT(ISERROR(SEARCH("MLD5",B21)))</formula>
    </cfRule>
    <cfRule type="containsText" dxfId="1774" priority="1818" operator="containsText" text="MLD4">
      <formula>NOT(ISERROR(SEARCH("MLD4",B21)))</formula>
    </cfRule>
    <cfRule type="containsText" dxfId="1773" priority="1819" operator="containsText" text="MLD2">
      <formula>NOT(ISERROR(SEARCH("MLD2",B21)))</formula>
    </cfRule>
  </conditionalFormatting>
  <conditionalFormatting sqref="B23:F23 I23">
    <cfRule type="containsText" dxfId="1772" priority="1983" operator="containsText" text="N">
      <formula>NOT(ISERROR(SEARCH("N",B23)))</formula>
    </cfRule>
    <cfRule type="containsText" dxfId="1771" priority="1984" operator="containsText" text="SP">
      <formula>NOT(ISERROR(SEARCH("SP",B23)))</formula>
    </cfRule>
    <cfRule type="containsText" dxfId="1770" priority="1985" operator="containsText" text="STB">
      <formula>NOT(ISERROR(SEARCH("STB",B23)))</formula>
    </cfRule>
    <cfRule type="containsText" dxfId="1769" priority="1986" operator="containsText" text="MLD">
      <formula>NOT(ISERROR(SEARCH("MLD",B23)))</formula>
    </cfRule>
  </conditionalFormatting>
  <conditionalFormatting sqref="B27:F27 I27">
    <cfRule type="cellIs" dxfId="1768" priority="1811" operator="equal">
      <formula>0.150694444444444</formula>
    </cfRule>
    <cfRule type="containsText" dxfId="1767" priority="1812" operator="containsText" text="MLD5">
      <formula>NOT(ISERROR(SEARCH("MLD5",B27)))</formula>
    </cfRule>
    <cfRule type="containsText" dxfId="1766" priority="1813" operator="containsText" text="MLD4">
      <formula>NOT(ISERROR(SEARCH("MLD4",B27)))</formula>
    </cfRule>
    <cfRule type="containsText" dxfId="1765" priority="1814" operator="containsText" text="MLD2">
      <formula>NOT(ISERROR(SEARCH("MLD2",B27)))</formula>
    </cfRule>
    <cfRule type="containsText" dxfId="1764" priority="1815" operator="containsText" text="N">
      <formula>NOT(ISERROR(SEARCH("N",B27)))</formula>
    </cfRule>
    <cfRule type="containsText" dxfId="1763" priority="2184" operator="containsText" text="SP">
      <formula>NOT(ISERROR(SEARCH("SP",B27)))</formula>
    </cfRule>
    <cfRule type="containsText" dxfId="1762" priority="2185" operator="containsText" text="STB">
      <formula>NOT(ISERROR(SEARCH("STB",B27)))</formula>
    </cfRule>
    <cfRule type="containsText" dxfId="1761" priority="2186" operator="containsText" text="MLD">
      <formula>NOT(ISERROR(SEARCH("MLD",B27)))</formula>
    </cfRule>
  </conditionalFormatting>
  <conditionalFormatting sqref="B17:I17">
    <cfRule type="containsText" dxfId="1760" priority="1428" operator="containsText" text="N">
      <formula>NOT(ISERROR(SEARCH("N",B17)))</formula>
    </cfRule>
  </conditionalFormatting>
  <conditionalFormatting sqref="B32:I32">
    <cfRule type="cellIs" dxfId="1759" priority="1868" operator="equal">
      <formula>0.150694444444444</formula>
    </cfRule>
    <cfRule type="containsText" dxfId="1758" priority="1869" operator="containsText" text="MLD5">
      <formula>NOT(ISERROR(SEARCH("MLD5",B32)))</formula>
    </cfRule>
    <cfRule type="containsText" dxfId="1757" priority="1870" operator="containsText" text="MLD4">
      <formula>NOT(ISERROR(SEARCH("MLD4",B32)))</formula>
    </cfRule>
    <cfRule type="containsText" dxfId="1756" priority="1871" operator="containsText" text="MLD2">
      <formula>NOT(ISERROR(SEARCH("MLD2",B32)))</formula>
    </cfRule>
  </conditionalFormatting>
  <conditionalFormatting sqref="B17:J17">
    <cfRule type="containsText" dxfId="1755" priority="1427" operator="containsText" text="MLD">
      <formula>NOT(ISERROR(SEARCH("MLD",B17)))</formula>
    </cfRule>
  </conditionalFormatting>
  <conditionalFormatting sqref="B17:Q17">
    <cfRule type="containsText" dxfId="1754" priority="1417" operator="containsText" text="SP">
      <formula>NOT(ISERROR(SEARCH("SP",B17)))</formula>
    </cfRule>
    <cfRule type="containsText" dxfId="1753" priority="1418" operator="containsText" text="STB">
      <formula>NOT(ISERROR(SEARCH("STB",B17)))</formula>
    </cfRule>
  </conditionalFormatting>
  <conditionalFormatting sqref="B18:U18">
    <cfRule type="containsText" dxfId="1752" priority="1467" operator="containsText" text="SP">
      <formula>NOT(ISERROR(SEARCH("SP",B18)))</formula>
    </cfRule>
    <cfRule type="containsText" dxfId="1751" priority="1469" operator="containsText" text="STB">
      <formula>NOT(ISERROR(SEARCH("STB",B18)))</formula>
    </cfRule>
    <cfRule type="containsText" dxfId="1750" priority="1470" operator="containsText" text="MLD">
      <formula>NOT(ISERROR(SEARCH("MLD",B18)))</formula>
    </cfRule>
    <cfRule type="containsText" dxfId="1749" priority="1471" operator="containsText" text="N">
      <formula>NOT(ISERROR(SEARCH("N",B18)))</formula>
    </cfRule>
  </conditionalFormatting>
  <conditionalFormatting sqref="B5:AC6">
    <cfRule type="containsText" dxfId="1748" priority="2251" operator="containsText" text="STB2">
      <formula>NOT(ISERROR(SEARCH("STB2",B5)))</formula>
    </cfRule>
    <cfRule type="containsText" dxfId="1747" priority="2252" operator="containsText" text="SP">
      <formula>NOT(ISERROR(SEARCH("SP",B5)))</formula>
    </cfRule>
    <cfRule type="containsText" dxfId="1746" priority="2253" operator="containsText" text="STB 1">
      <formula>NOT(ISERROR(SEARCH("STB 1",B5)))</formula>
    </cfRule>
    <cfRule type="containsText" dxfId="1745" priority="2254" operator="containsText" text="SYB 3">
      <formula>NOT(ISERROR(SEARCH("SYB 3",B5)))</formula>
    </cfRule>
    <cfRule type="containsText" dxfId="1744" priority="2255" operator="containsText" text="STB3">
      <formula>NOT(ISERROR(SEARCH("STB3",B5)))</formula>
    </cfRule>
    <cfRule type="containsText" dxfId="1743" priority="2256" operator="containsText" text="STB/RP1">
      <formula>NOT(ISERROR(SEARCH("STB/RP1",B5)))</formula>
    </cfRule>
    <cfRule type="containsText" dxfId="1742" priority="2257" operator="containsText" text="MLD 2">
      <formula>NOT(ISERROR(SEARCH("MLD 2",B5)))</formula>
    </cfRule>
    <cfRule type="containsText" dxfId="1741" priority="2258" operator="containsText" text="MLD2">
      <formula>NOT(ISERROR(SEARCH("MLD2",B5)))</formula>
    </cfRule>
    <cfRule type="containsText" dxfId="1740" priority="2259" operator="containsText" text="MLD1">
      <formula>NOT(ISERROR(SEARCH("MLD1",B5)))</formula>
    </cfRule>
  </conditionalFormatting>
  <conditionalFormatting sqref="B34:AC34 R31:U31 J46:Q46 O19:P19 C23:E23 V13 Y13 W28:Y28 Z49">
    <cfRule type="containsText" dxfId="1739" priority="2260" operator="containsText" text="N">
      <formula>NOT(ISERROR(SEARCH("N",B13)))</formula>
    </cfRule>
  </conditionalFormatting>
  <conditionalFormatting sqref="B35:AC36">
    <cfRule type="containsText" dxfId="1738" priority="2240" operator="containsText" text="STB2">
      <formula>NOT(ISERROR(SEARCH("STB2",B35)))</formula>
    </cfRule>
    <cfRule type="containsText" dxfId="1737" priority="2241" operator="containsText" text="SP">
      <formula>NOT(ISERROR(SEARCH("SP",B35)))</formula>
    </cfRule>
    <cfRule type="containsText" dxfId="1736" priority="2242" operator="containsText" text="STB 1">
      <formula>NOT(ISERROR(SEARCH("STB 1",B35)))</formula>
    </cfRule>
    <cfRule type="containsText" dxfId="1735" priority="2243" operator="containsText" text="SYB 3">
      <formula>NOT(ISERROR(SEARCH("SYB 3",B35)))</formula>
    </cfRule>
    <cfRule type="containsText" dxfId="1734" priority="2244" operator="containsText" text="STB3">
      <formula>NOT(ISERROR(SEARCH("STB3",B35)))</formula>
    </cfRule>
    <cfRule type="containsText" dxfId="1733" priority="2245" operator="containsText" text="STB/RP1">
      <formula>NOT(ISERROR(SEARCH("STB/RP1",B35)))</formula>
    </cfRule>
    <cfRule type="containsText" dxfId="1732" priority="2246" operator="containsText" text="MLD 2">
      <formula>NOT(ISERROR(SEARCH("MLD 2",B35)))</formula>
    </cfRule>
    <cfRule type="containsText" dxfId="1731" priority="2247" operator="containsText" text="MLD2">
      <formula>NOT(ISERROR(SEARCH("MLD2",B35)))</formula>
    </cfRule>
    <cfRule type="containsText" dxfId="1730" priority="2248" operator="containsText" text="MLD1">
      <formula>NOT(ISERROR(SEARCH("MLD1",B35)))</formula>
    </cfRule>
  </conditionalFormatting>
  <conditionalFormatting sqref="B47:AC48">
    <cfRule type="containsText" dxfId="1729" priority="1948" operator="containsText" text="STB2">
      <formula>NOT(ISERROR(SEARCH("STB2",B47)))</formula>
    </cfRule>
    <cfRule type="containsText" dxfId="1728" priority="1949" operator="containsText" text="SP">
      <formula>NOT(ISERROR(SEARCH("SP",B47)))</formula>
    </cfRule>
    <cfRule type="containsText" dxfId="1727" priority="1950" operator="containsText" text="STB 1">
      <formula>NOT(ISERROR(SEARCH("STB 1",B47)))</formula>
    </cfRule>
    <cfRule type="containsText" dxfId="1726" priority="1951" operator="containsText" text="SYB 3">
      <formula>NOT(ISERROR(SEARCH("SYB 3",B47)))</formula>
    </cfRule>
    <cfRule type="containsText" dxfId="1725" priority="1952" operator="containsText" text="STB3">
      <formula>NOT(ISERROR(SEARCH("STB3",B47)))</formula>
    </cfRule>
    <cfRule type="containsText" dxfId="1724" priority="1953" operator="containsText" text="STB/RP1">
      <formula>NOT(ISERROR(SEARCH("STB/RP1",B47)))</formula>
    </cfRule>
    <cfRule type="containsText" dxfId="1723" priority="1954" operator="containsText" text="MLD 2">
      <formula>NOT(ISERROR(SEARCH("MLD 2",B47)))</formula>
    </cfRule>
    <cfRule type="containsText" dxfId="1722" priority="1955" operator="containsText" text="MLD2">
      <formula>NOT(ISERROR(SEARCH("MLD2",B47)))</formula>
    </cfRule>
    <cfRule type="containsText" dxfId="1721" priority="1956" operator="containsText" text="MLD1">
      <formula>NOT(ISERROR(SEARCH("MLD1",B47)))</formula>
    </cfRule>
  </conditionalFormatting>
  <conditionalFormatting sqref="C14:D14">
    <cfRule type="containsText" dxfId="1720" priority="1876" operator="containsText" text="SP">
      <formula>NOT(ISERROR(SEARCH("SP",C14)))</formula>
    </cfRule>
  </conditionalFormatting>
  <conditionalFormatting sqref="C16:D16">
    <cfRule type="containsText" dxfId="1719" priority="937" operator="containsText" text="TC">
      <formula>NOT(ISERROR(SEARCH("TC",C16)))</formula>
    </cfRule>
    <cfRule type="containsText" dxfId="1718" priority="941" operator="containsText" text="N">
      <formula>NOT(ISERROR(SEARCH("N",C16)))</formula>
    </cfRule>
  </conditionalFormatting>
  <conditionalFormatting sqref="C24:D24">
    <cfRule type="containsText" dxfId="1717" priority="792" operator="containsText" text="TC">
      <formula>NOT(ISERROR(SEARCH("TC",C24)))</formula>
    </cfRule>
    <cfRule type="containsText" dxfId="1716" priority="796" operator="containsText" text="N">
      <formula>NOT(ISERROR(SEARCH("N",C24)))</formula>
    </cfRule>
  </conditionalFormatting>
  <conditionalFormatting sqref="C32:D32">
    <cfRule type="containsText" dxfId="1715" priority="1866" operator="containsText" text="N">
      <formula>NOT(ISERROR(SEARCH("N",C32)))</formula>
    </cfRule>
    <cfRule type="containsText" dxfId="1714" priority="1867" operator="containsText" text="TC">
      <formula>NOT(ISERROR(SEARCH("TC",C32)))</formula>
    </cfRule>
  </conditionalFormatting>
  <conditionalFormatting sqref="C37:D37">
    <cfRule type="containsText" dxfId="1713" priority="195" operator="containsText" text="N">
      <formula>NOT(ISERROR(SEARCH("N",C37)))</formula>
    </cfRule>
    <cfRule type="containsText" dxfId="1712" priority="196" operator="containsText" text="SP">
      <formula>NOT(ISERROR(SEARCH("SP",C37)))</formula>
    </cfRule>
    <cfRule type="containsText" dxfId="1711" priority="197" operator="containsText" text="STB">
      <formula>NOT(ISERROR(SEARCH("STB",C37)))</formula>
    </cfRule>
    <cfRule type="containsText" dxfId="1710" priority="198" operator="containsText" text="MLD">
      <formula>NOT(ISERROR(SEARCH("MLD",C37)))</formula>
    </cfRule>
  </conditionalFormatting>
  <conditionalFormatting sqref="C40:D41">
    <cfRule type="containsText" dxfId="1709" priority="191" operator="containsText" text="N">
      <formula>NOT(ISERROR(SEARCH("N",C40)))</formula>
    </cfRule>
    <cfRule type="containsText" dxfId="1708" priority="192" operator="containsText" text="SP">
      <formula>NOT(ISERROR(SEARCH("SP",C40)))</formula>
    </cfRule>
    <cfRule type="containsText" dxfId="1707" priority="193" operator="containsText" text="STB">
      <formula>NOT(ISERROR(SEARCH("STB",C40)))</formula>
    </cfRule>
    <cfRule type="containsText" dxfId="1706" priority="194" operator="containsText" text="MLD">
      <formula>NOT(ISERROR(SEARCH("MLD",C40)))</formula>
    </cfRule>
  </conditionalFormatting>
  <conditionalFormatting sqref="C46:D46">
    <cfRule type="containsText" dxfId="1705" priority="2079" operator="containsText" text="TC">
      <formula>NOT(ISERROR(SEARCH("TC",C46)))</formula>
    </cfRule>
  </conditionalFormatting>
  <conditionalFormatting sqref="C50:D50">
    <cfRule type="containsText" dxfId="1704" priority="1711" operator="containsText" text="N">
      <formula>NOT(ISERROR(SEARCH("N",C50)))</formula>
    </cfRule>
    <cfRule type="containsText" dxfId="1703" priority="1712" operator="containsText" text="SP">
      <formula>NOT(ISERROR(SEARCH("SP",C50)))</formula>
    </cfRule>
    <cfRule type="containsText" dxfId="1702" priority="1713" operator="containsText" text="STB">
      <formula>NOT(ISERROR(SEARCH("STB",C50)))</formula>
    </cfRule>
    <cfRule type="containsText" dxfId="1701" priority="1714" operator="containsText" text="MLD">
      <formula>NOT(ISERROR(SEARCH("MLD",C50)))</formula>
    </cfRule>
  </conditionalFormatting>
  <conditionalFormatting sqref="C53:D53">
    <cfRule type="containsText" dxfId="1700" priority="1656" operator="containsText" text="SP">
      <formula>NOT(ISERROR(SEARCH("SP",C53)))</formula>
    </cfRule>
    <cfRule type="containsText" dxfId="1699" priority="1657" operator="containsText" text="STB">
      <formula>NOT(ISERROR(SEARCH("STB",C53)))</formula>
    </cfRule>
    <cfRule type="containsText" dxfId="1698" priority="1658" operator="containsText" text="MLD">
      <formula>NOT(ISERROR(SEARCH("MLD",C53)))</formula>
    </cfRule>
  </conditionalFormatting>
  <conditionalFormatting sqref="C55:E55">
    <cfRule type="containsText" dxfId="1697" priority="7150" operator="containsText" text="N">
      <formula>NOT(ISERROR(SEARCH("N",C55)))</formula>
    </cfRule>
  </conditionalFormatting>
  <conditionalFormatting sqref="C46:I46">
    <cfRule type="containsText" dxfId="1696" priority="2143" operator="containsText" text="N">
      <formula>NOT(ISERROR(SEARCH("N",C46)))</formula>
    </cfRule>
  </conditionalFormatting>
  <conditionalFormatting sqref="E7:E8 E19:E21 Q22 E27:E28 E32">
    <cfRule type="cellIs" dxfId="1695" priority="1820" operator="lessThan">
      <formula>0.208333333333333</formula>
    </cfRule>
  </conditionalFormatting>
  <conditionalFormatting sqref="E13:E14">
    <cfRule type="cellIs" dxfId="1694" priority="881" operator="lessThan">
      <formula>0.208333333333333</formula>
    </cfRule>
  </conditionalFormatting>
  <conditionalFormatting sqref="E16">
    <cfRule type="containsText" dxfId="1693" priority="929" operator="containsText" text="N">
      <formula>NOT(ISERROR(SEARCH("N",E16)))</formula>
    </cfRule>
    <cfRule type="containsText" dxfId="1692" priority="930" operator="containsText" text="SP">
      <formula>NOT(ISERROR(SEARCH("SP",E16)))</formula>
    </cfRule>
    <cfRule type="containsText" dxfId="1691" priority="931" operator="containsText" text="STB">
      <formula>NOT(ISERROR(SEARCH("STB",E16)))</formula>
    </cfRule>
    <cfRule type="containsText" dxfId="1690" priority="932" operator="containsText" text="MLD">
      <formula>NOT(ISERROR(SEARCH("MLD",E16)))</formula>
    </cfRule>
    <cfRule type="cellIs" dxfId="1689" priority="933" operator="lessThan">
      <formula>0.208333333333333</formula>
    </cfRule>
  </conditionalFormatting>
  <conditionalFormatting sqref="E23:E24">
    <cfRule type="cellIs" dxfId="1688" priority="787" operator="lessThan">
      <formula>0.208333333333333</formula>
    </cfRule>
  </conditionalFormatting>
  <conditionalFormatting sqref="E24">
    <cfRule type="containsText" dxfId="1687" priority="783" operator="containsText" text="N">
      <formula>NOT(ISERROR(SEARCH("N",E24)))</formula>
    </cfRule>
    <cfRule type="containsText" dxfId="1686" priority="784" operator="containsText" text="SP">
      <formula>NOT(ISERROR(SEARCH("SP",E24)))</formula>
    </cfRule>
    <cfRule type="containsText" dxfId="1685" priority="785" operator="containsText" text="STB">
      <formula>NOT(ISERROR(SEARCH("STB",E24)))</formula>
    </cfRule>
    <cfRule type="containsText" dxfId="1684" priority="786" operator="containsText" text="MLD">
      <formula>NOT(ISERROR(SEARCH("MLD",E24)))</formula>
    </cfRule>
  </conditionalFormatting>
  <conditionalFormatting sqref="E40 E37">
    <cfRule type="cellIs" dxfId="1683" priority="1718" operator="lessThan">
      <formula>0.208333333333333</formula>
    </cfRule>
  </conditionalFormatting>
  <conditionalFormatting sqref="E41">
    <cfRule type="cellIs" dxfId="1682" priority="610" operator="lessThan">
      <formula>0.208333333333333</formula>
    </cfRule>
  </conditionalFormatting>
  <conditionalFormatting sqref="E53">
    <cfRule type="containsText" dxfId="1681" priority="1942" operator="containsText" text="STB">
      <formula>NOT(ISERROR(SEARCH("STB",E53)))</formula>
    </cfRule>
    <cfRule type="containsText" dxfId="1680" priority="1943" operator="containsText" text="MLD">
      <formula>NOT(ISERROR(SEARCH("MLD",E53)))</formula>
    </cfRule>
  </conditionalFormatting>
  <conditionalFormatting sqref="E55">
    <cfRule type="containsText" dxfId="1679" priority="7151" operator="containsText" text="SP">
      <formula>NOT(ISERROR(SEARCH("SP",E55)))</formula>
    </cfRule>
    <cfRule type="containsText" dxfId="1678" priority="7152" operator="containsText" text="STB">
      <formula>NOT(ISERROR(SEARCH("STB",E55)))</formula>
    </cfRule>
    <cfRule type="containsText" dxfId="1677" priority="7153" operator="containsText" text="MLD">
      <formula>NOT(ISERROR(SEARCH("MLD",E55)))</formula>
    </cfRule>
  </conditionalFormatting>
  <conditionalFormatting sqref="E40:F40">
    <cfRule type="containsText" dxfId="1676" priority="1575" operator="containsText" text="STB">
      <formula>NOT(ISERROR(SEARCH("STB",E40)))</formula>
    </cfRule>
    <cfRule type="containsText" dxfId="1675" priority="1576" operator="containsText" text="MLD">
      <formula>NOT(ISERROR(SEARCH("MLD",E40)))</formula>
    </cfRule>
  </conditionalFormatting>
  <conditionalFormatting sqref="E50:F50">
    <cfRule type="containsText" dxfId="1674" priority="1912" operator="containsText" text="N">
      <formula>NOT(ISERROR(SEARCH("N",E50)))</formula>
    </cfRule>
    <cfRule type="containsText" dxfId="1673" priority="1913" operator="containsText" text="SP">
      <formula>NOT(ISERROR(SEARCH("SP",E50)))</formula>
    </cfRule>
    <cfRule type="containsText" dxfId="1672" priority="1914" operator="containsText" text="STB">
      <formula>NOT(ISERROR(SEARCH("STB",E50)))</formula>
    </cfRule>
    <cfRule type="containsText" dxfId="1671" priority="1915" operator="containsText" text="MLD">
      <formula>NOT(ISERROR(SEARCH("MLD",E50)))</formula>
    </cfRule>
  </conditionalFormatting>
  <conditionalFormatting sqref="E53:F53">
    <cfRule type="containsText" dxfId="1670" priority="1920" operator="containsText" text="N">
      <formula>NOT(ISERROR(SEARCH("N",E53)))</formula>
    </cfRule>
    <cfRule type="containsText" dxfId="1669" priority="1922" operator="containsText" text="SP">
      <formula>NOT(ISERROR(SEARCH("SP",E53)))</formula>
    </cfRule>
  </conditionalFormatting>
  <conditionalFormatting sqref="E16:H16">
    <cfRule type="cellIs" dxfId="1668" priority="919" operator="equal">
      <formula>0.150694444444444</formula>
    </cfRule>
    <cfRule type="containsText" dxfId="1667" priority="925" operator="containsText" text="MLD5">
      <formula>NOT(ISERROR(SEARCH("MLD5",E16)))</formula>
    </cfRule>
    <cfRule type="containsText" dxfId="1666" priority="926" operator="containsText" text="MLD4">
      <formula>NOT(ISERROR(SEARCH("MLD4",E16)))</formula>
    </cfRule>
    <cfRule type="containsText" dxfId="1665" priority="927" operator="containsText" text="MLD2">
      <formula>NOT(ISERROR(SEARCH("MLD2",E16)))</formula>
    </cfRule>
  </conditionalFormatting>
  <conditionalFormatting sqref="E24:H24">
    <cfRule type="cellIs" dxfId="1664" priority="773" operator="equal">
      <formula>0.150694444444444</formula>
    </cfRule>
    <cfRule type="containsText" dxfId="1663" priority="779" operator="containsText" text="MLD5">
      <formula>NOT(ISERROR(SEARCH("MLD5",E24)))</formula>
    </cfRule>
    <cfRule type="containsText" dxfId="1662" priority="780" operator="containsText" text="MLD4">
      <formula>NOT(ISERROR(SEARCH("MLD4",E24)))</formula>
    </cfRule>
    <cfRule type="containsText" dxfId="1661" priority="781" operator="containsText" text="MLD2">
      <formula>NOT(ISERROR(SEARCH("MLD2",E24)))</formula>
    </cfRule>
  </conditionalFormatting>
  <conditionalFormatting sqref="F9 I9">
    <cfRule type="containsText" dxfId="1660" priority="1987" operator="containsText" text="SP">
      <formula>NOT(ISERROR(SEARCH("SP",F9)))</formula>
    </cfRule>
    <cfRule type="containsText" dxfId="1659" priority="1988" operator="containsText" text="STB">
      <formula>NOT(ISERROR(SEARCH("STB",F9)))</formula>
    </cfRule>
    <cfRule type="containsText" dxfId="1658" priority="1989" operator="containsText" text="MLD">
      <formula>NOT(ISERROR(SEARCH("MLD",F9)))</formula>
    </cfRule>
    <cfRule type="containsText" dxfId="1657" priority="1997" operator="containsText" text="STB">
      <formula>NOT(ISERROR(SEARCH("STB",F9)))</formula>
    </cfRule>
    <cfRule type="containsText" dxfId="1656" priority="1998" operator="containsText" text="MLD">
      <formula>NOT(ISERROR(SEARCH("MLD",F9)))</formula>
    </cfRule>
  </conditionalFormatting>
  <conditionalFormatting sqref="F9 I9:J9 M9:Q9">
    <cfRule type="containsText" dxfId="1655" priority="2164" operator="containsText" text="N">
      <formula>NOT(ISERROR(SEARCH("N",F9)))</formula>
    </cfRule>
    <cfRule type="containsText" dxfId="1654" priority="2165" operator="containsText" text="SP">
      <formula>NOT(ISERROR(SEARCH("SP",F9)))</formula>
    </cfRule>
    <cfRule type="containsText" dxfId="1653" priority="2166" operator="containsText" text="STB">
      <formula>NOT(ISERROR(SEARCH("STB",F9)))</formula>
    </cfRule>
    <cfRule type="containsText" dxfId="1652" priority="2167" operator="containsText" text="MLD">
      <formula>NOT(ISERROR(SEARCH("MLD",F9)))</formula>
    </cfRule>
  </conditionalFormatting>
  <conditionalFormatting sqref="F9">
    <cfRule type="containsText" dxfId="1651" priority="1861" operator="containsText" text="N">
      <formula>NOT(ISERROR(SEARCH("N",F9)))</formula>
    </cfRule>
  </conditionalFormatting>
  <conditionalFormatting sqref="F9:F10 I9">
    <cfRule type="containsText" dxfId="1650" priority="1996" operator="containsText" text="SP">
      <formula>NOT(ISERROR(SEARCH("SP",F9)))</formula>
    </cfRule>
  </conditionalFormatting>
  <conditionalFormatting sqref="F9:F10">
    <cfRule type="containsText" dxfId="1649" priority="1995" operator="containsText" text="N">
      <formula>NOT(ISERROR(SEARCH("N",F9)))</formula>
    </cfRule>
  </conditionalFormatting>
  <conditionalFormatting sqref="F10">
    <cfRule type="containsText" dxfId="1648" priority="2054" operator="containsText" text="TC">
      <formula>NOT(ISERROR(SEARCH("TC",F10)))</formula>
    </cfRule>
    <cfRule type="containsText" dxfId="1647" priority="2055" operator="containsText" text="N">
      <formula>NOT(ISERROR(SEARCH("N",F10)))</formula>
    </cfRule>
    <cfRule type="containsText" dxfId="1646" priority="2056" operator="containsText" text="SP">
      <formula>NOT(ISERROR(SEARCH("SP",F10)))</formula>
    </cfRule>
    <cfRule type="containsText" dxfId="1645" priority="2057" operator="containsText" text="STB">
      <formula>NOT(ISERROR(SEARCH("STB",F10)))</formula>
    </cfRule>
    <cfRule type="containsText" dxfId="1644" priority="2058" operator="containsText" text="MLD">
      <formula>NOT(ISERROR(SEARCH("MLD",F10)))</formula>
    </cfRule>
    <cfRule type="containsText" dxfId="1643" priority="2059" operator="containsText" text="MLD5">
      <formula>NOT(ISERROR(SEARCH("MLD5",F10)))</formula>
    </cfRule>
    <cfRule type="containsText" dxfId="1642" priority="2060" operator="containsText" text="MLD4">
      <formula>NOT(ISERROR(SEARCH("MLD4",F10)))</formula>
    </cfRule>
    <cfRule type="containsText" dxfId="1641" priority="2061" operator="containsText" text="MLD2">
      <formula>NOT(ISERROR(SEARCH("MLD2",F10)))</formula>
    </cfRule>
  </conditionalFormatting>
  <conditionalFormatting sqref="F13">
    <cfRule type="containsText" dxfId="1640" priority="957" operator="containsText" text="STB">
      <formula>NOT(ISERROR(SEARCH("STB",F13)))</formula>
    </cfRule>
    <cfRule type="containsText" dxfId="1639" priority="958" operator="containsText" text="N">
      <formula>NOT(ISERROR(SEARCH("N",F13)))</formula>
    </cfRule>
    <cfRule type="containsText" dxfId="1638" priority="959" operator="containsText" text="MLD">
      <formula>NOT(ISERROR(SEARCH("MLD",F13)))</formula>
    </cfRule>
  </conditionalFormatting>
  <conditionalFormatting sqref="F15">
    <cfRule type="containsText" dxfId="1637" priority="1177" operator="containsText" text="MLD">
      <formula>NOT(ISERROR(SEARCH("MLD",F15)))</formula>
    </cfRule>
  </conditionalFormatting>
  <conditionalFormatting sqref="F15:F16">
    <cfRule type="containsText" dxfId="1636" priority="922" operator="containsText" text="STB">
      <formula>NOT(ISERROR(SEARCH("STB",F15)))</formula>
    </cfRule>
    <cfRule type="containsText" dxfId="1635" priority="928" operator="containsText" text="N">
      <formula>NOT(ISERROR(SEARCH("N",F15)))</formula>
    </cfRule>
  </conditionalFormatting>
  <conditionalFormatting sqref="F16">
    <cfRule type="containsText" dxfId="1634" priority="916" operator="containsText" text="N">
      <formula>NOT(ISERROR(SEARCH("N",F16)))</formula>
    </cfRule>
    <cfRule type="containsText" dxfId="1633" priority="917" operator="containsText" text="SP">
      <formula>NOT(ISERROR(SEARCH("SP",F16)))</formula>
    </cfRule>
    <cfRule type="containsText" dxfId="1632" priority="918" operator="containsText" text="TC">
      <formula>NOT(ISERROR(SEARCH("TC",F16)))</formula>
    </cfRule>
    <cfRule type="containsText" dxfId="1631" priority="921" operator="containsText" text="SP">
      <formula>NOT(ISERROR(SEARCH("SP",F16)))</formula>
    </cfRule>
    <cfRule type="containsText" dxfId="1630" priority="923" operator="containsText" text="MLD">
      <formula>NOT(ISERROR(SEARCH("MLD",F16)))</formula>
    </cfRule>
  </conditionalFormatting>
  <conditionalFormatting sqref="F17">
    <cfRule type="containsText" dxfId="1629" priority="1429" operator="containsText" text="STB">
      <formula>NOT(ISERROR(SEARCH("STB",F17)))</formula>
    </cfRule>
    <cfRule type="containsText" dxfId="1628" priority="1430" operator="containsText" text="N">
      <formula>NOT(ISERROR(SEARCH("N",F17)))</formula>
    </cfRule>
    <cfRule type="containsText" dxfId="1627" priority="1431" operator="containsText" text="MLD">
      <formula>NOT(ISERROR(SEARCH("MLD",F17)))</formula>
    </cfRule>
  </conditionalFormatting>
  <conditionalFormatting sqref="F18">
    <cfRule type="containsText" dxfId="1626" priority="92" operator="containsText" text="STB">
      <formula>NOT(ISERROR(SEARCH("STB",F18)))</formula>
    </cfRule>
    <cfRule type="containsText" dxfId="1625" priority="93" operator="containsText" text="N">
      <formula>NOT(ISERROR(SEARCH("N",F18)))</formula>
    </cfRule>
    <cfRule type="containsText" dxfId="1624" priority="94" operator="containsText" text="MLD">
      <formula>NOT(ISERROR(SEARCH("MLD",F18)))</formula>
    </cfRule>
  </conditionalFormatting>
  <conditionalFormatting sqref="F21:F22">
    <cfRule type="containsText" dxfId="1623" priority="2204" operator="containsText" text="STB">
      <formula>NOT(ISERROR(SEARCH("STB",F21)))</formula>
    </cfRule>
    <cfRule type="containsText" dxfId="1622" priority="2205" operator="containsText" text="MLD">
      <formula>NOT(ISERROR(SEARCH("MLD",F21)))</formula>
    </cfRule>
  </conditionalFormatting>
  <conditionalFormatting sqref="F21:F23">
    <cfRule type="containsText" dxfId="1621" priority="2114" operator="containsText" text="N">
      <formula>NOT(ISERROR(SEARCH("N",F21)))</formula>
    </cfRule>
    <cfRule type="containsText" dxfId="1620" priority="2116" operator="containsText" text="SP">
      <formula>NOT(ISERROR(SEARCH("SP",F21)))</formula>
    </cfRule>
  </conditionalFormatting>
  <conditionalFormatting sqref="F22 I22:Q22">
    <cfRule type="containsText" dxfId="1619" priority="2096" operator="containsText" text="MLD5">
      <formula>NOT(ISERROR(SEARCH("MLD5",F22)))</formula>
    </cfRule>
    <cfRule type="containsText" dxfId="1618" priority="2097" operator="containsText" text="MLD4">
      <formula>NOT(ISERROR(SEARCH("MLD4",F22)))</formula>
    </cfRule>
    <cfRule type="containsText" dxfId="1617" priority="2098" operator="containsText" text="MLD2">
      <formula>NOT(ISERROR(SEARCH("MLD2",F22)))</formula>
    </cfRule>
  </conditionalFormatting>
  <conditionalFormatting sqref="F23 I23">
    <cfRule type="containsText" dxfId="1616" priority="1980" operator="containsText" text="SP">
      <formula>NOT(ISERROR(SEARCH("SP",F23)))</formula>
    </cfRule>
    <cfRule type="containsText" dxfId="1615" priority="1981" operator="containsText" text="STB">
      <formula>NOT(ISERROR(SEARCH("STB",F23)))</formula>
    </cfRule>
    <cfRule type="containsText" dxfId="1614" priority="1982" operator="containsText" text="MLD">
      <formula>NOT(ISERROR(SEARCH("MLD",F23)))</formula>
    </cfRule>
  </conditionalFormatting>
  <conditionalFormatting sqref="F23">
    <cfRule type="containsText" dxfId="1613" priority="2115" operator="containsText" text="TC">
      <formula>NOT(ISERROR(SEARCH("TC",F23)))</formula>
    </cfRule>
  </conditionalFormatting>
  <conditionalFormatting sqref="F23:F25">
    <cfRule type="containsText" dxfId="1612" priority="782" operator="containsText" text="N">
      <formula>NOT(ISERROR(SEARCH("N",F23)))</formula>
    </cfRule>
  </conditionalFormatting>
  <conditionalFormatting sqref="F24">
    <cfRule type="containsText" dxfId="1611" priority="770" operator="containsText" text="N">
      <formula>NOT(ISERROR(SEARCH("N",F24)))</formula>
    </cfRule>
    <cfRule type="containsText" dxfId="1610" priority="771" operator="containsText" text="SP">
      <formula>NOT(ISERROR(SEARCH("SP",F24)))</formula>
    </cfRule>
    <cfRule type="containsText" dxfId="1609" priority="772" operator="containsText" text="TC">
      <formula>NOT(ISERROR(SEARCH("TC",F24)))</formula>
    </cfRule>
    <cfRule type="containsText" dxfId="1608" priority="775" operator="containsText" text="SP">
      <formula>NOT(ISERROR(SEARCH("SP",F24)))</formula>
    </cfRule>
    <cfRule type="containsText" dxfId="1607" priority="776" operator="containsText" text="STB">
      <formula>NOT(ISERROR(SEARCH("STB",F24)))</formula>
    </cfRule>
    <cfRule type="containsText" dxfId="1606" priority="777" operator="containsText" text="MLD">
      <formula>NOT(ISERROR(SEARCH("MLD",F24)))</formula>
    </cfRule>
  </conditionalFormatting>
  <conditionalFormatting sqref="F25">
    <cfRule type="containsText" dxfId="1605" priority="1238" operator="containsText" text="SP">
      <formula>NOT(ISERROR(SEARCH("SP",F25)))</formula>
    </cfRule>
    <cfRule type="containsText" dxfId="1604" priority="1239" operator="containsText" text="TC">
      <formula>NOT(ISERROR(SEARCH("TC",F25)))</formula>
    </cfRule>
    <cfRule type="containsText" dxfId="1603" priority="1242" operator="containsText" text="SP">
      <formula>NOT(ISERROR(SEARCH("SP",F25)))</formula>
    </cfRule>
    <cfRule type="containsText" dxfId="1602" priority="1243" operator="containsText" text="STB">
      <formula>NOT(ISERROR(SEARCH("STB",F25)))</formula>
    </cfRule>
    <cfRule type="containsText" dxfId="1601" priority="1244" operator="containsText" text="MLD">
      <formula>NOT(ISERROR(SEARCH("MLD",F25)))</formula>
    </cfRule>
    <cfRule type="containsText" dxfId="1600" priority="1249" operator="containsText" text="N">
      <formula>NOT(ISERROR(SEARCH("N",F25)))</formula>
    </cfRule>
  </conditionalFormatting>
  <conditionalFormatting sqref="F26">
    <cfRule type="containsText" dxfId="1599" priority="725" operator="containsText" text="STB">
      <formula>NOT(ISERROR(SEARCH("STB",F26)))</formula>
    </cfRule>
    <cfRule type="containsText" dxfId="1598" priority="727" operator="containsText" text="N">
      <formula>NOT(ISERROR(SEARCH("N",F26)))</formula>
    </cfRule>
    <cfRule type="containsText" dxfId="1597" priority="731" operator="containsText" text="MLD">
      <formula>NOT(ISERROR(SEARCH("MLD",F26)))</formula>
    </cfRule>
  </conditionalFormatting>
  <conditionalFormatting sqref="F28">
    <cfRule type="containsText" dxfId="1596" priority="722" operator="containsText" text="STB">
      <formula>NOT(ISERROR(SEARCH("STB",F28)))</formula>
    </cfRule>
    <cfRule type="containsText" dxfId="1595" priority="723" operator="containsText" text="N">
      <formula>NOT(ISERROR(SEARCH("N",F28)))</formula>
    </cfRule>
    <cfRule type="containsText" dxfId="1594" priority="724" operator="containsText" text="MLD">
      <formula>NOT(ISERROR(SEARCH("MLD",F28)))</formula>
    </cfRule>
  </conditionalFormatting>
  <conditionalFormatting sqref="F30">
    <cfRule type="containsText" dxfId="1593" priority="1099" operator="containsText" text="STB">
      <formula>NOT(ISERROR(SEARCH("STB",F30)))</formula>
    </cfRule>
    <cfRule type="containsText" dxfId="1592" priority="1100" operator="containsText" text="N">
      <formula>NOT(ISERROR(SEARCH("N",F30)))</formula>
    </cfRule>
    <cfRule type="containsText" dxfId="1591" priority="1101" operator="containsText" text="MLD">
      <formula>NOT(ISERROR(SEARCH("MLD",F30)))</formula>
    </cfRule>
  </conditionalFormatting>
  <conditionalFormatting sqref="F41 I40:I41">
    <cfRule type="cellIs" dxfId="1590" priority="626" operator="equal">
      <formula>0.150694444444444</formula>
    </cfRule>
  </conditionalFormatting>
  <conditionalFormatting sqref="F41 I41">
    <cfRule type="containsText" dxfId="1589" priority="613" operator="containsText" text="STB">
      <formula>NOT(ISERROR(SEARCH("STB",F41)))</formula>
    </cfRule>
    <cfRule type="containsText" dxfId="1588" priority="614" operator="containsText" text="MLD">
      <formula>NOT(ISERROR(SEARCH("MLD",F41)))</formula>
    </cfRule>
  </conditionalFormatting>
  <conditionalFormatting sqref="F41 I41:J41">
    <cfRule type="containsText" dxfId="1587" priority="612" operator="containsText" text="SP">
      <formula>NOT(ISERROR(SEARCH("SP",F41)))</formula>
    </cfRule>
  </conditionalFormatting>
  <conditionalFormatting sqref="F41">
    <cfRule type="containsText" dxfId="1586" priority="616" operator="containsText" text="N">
      <formula>NOT(ISERROR(SEARCH("N",F41)))</formula>
    </cfRule>
    <cfRule type="containsText" dxfId="1585" priority="617" operator="containsText" text="SP">
      <formula>NOT(ISERROR(SEARCH("SP",F41)))</formula>
    </cfRule>
    <cfRule type="containsText" dxfId="1584" priority="618" operator="containsText" text="TC">
      <formula>NOT(ISERROR(SEARCH("TC",F41)))</formula>
    </cfRule>
    <cfRule type="containsText" dxfId="1583" priority="619" operator="containsText" text="N">
      <formula>NOT(ISERROR(SEARCH("N",F41)))</formula>
    </cfRule>
    <cfRule type="containsText" dxfId="1582" priority="620" operator="containsText" text="SP">
      <formula>NOT(ISERROR(SEARCH("SP",F41)))</formula>
    </cfRule>
    <cfRule type="containsText" dxfId="1581" priority="621" operator="containsText" text="STB">
      <formula>NOT(ISERROR(SEARCH("STB",F41)))</formula>
    </cfRule>
    <cfRule type="containsText" dxfId="1580" priority="622" operator="containsText" text="MLD">
      <formula>NOT(ISERROR(SEARCH("MLD",F41)))</formula>
    </cfRule>
    <cfRule type="containsText" dxfId="1579" priority="623" operator="containsText" text="MLD5">
      <formula>NOT(ISERROR(SEARCH("MLD5",F41)))</formula>
    </cfRule>
    <cfRule type="containsText" dxfId="1578" priority="624" operator="containsText" text="MLD4">
      <formula>NOT(ISERROR(SEARCH("MLD4",F41)))</formula>
    </cfRule>
    <cfRule type="containsText" dxfId="1577" priority="625" operator="containsText" text="MLD2">
      <formula>NOT(ISERROR(SEARCH("MLD2",F41)))</formula>
    </cfRule>
  </conditionalFormatting>
  <conditionalFormatting sqref="F44">
    <cfRule type="cellIs" dxfId="1576" priority="200" operator="equal">
      <formula>0.150694444444444</formula>
    </cfRule>
  </conditionalFormatting>
  <conditionalFormatting sqref="F53">
    <cfRule type="containsText" dxfId="1575" priority="1917" operator="containsText" text="MLD5">
      <formula>NOT(ISERROR(SEARCH("MLD5",F53)))</formula>
    </cfRule>
    <cfRule type="containsText" dxfId="1574" priority="1918" operator="containsText" text="MLD4">
      <formula>NOT(ISERROR(SEARCH("MLD4",F53)))</formula>
    </cfRule>
    <cfRule type="containsText" dxfId="1573" priority="1919" operator="containsText" text="MLD2">
      <formula>NOT(ISERROR(SEARCH("MLD2",F53)))</formula>
    </cfRule>
    <cfRule type="containsText" dxfId="1572" priority="1921" operator="containsText" text="TC">
      <formula>NOT(ISERROR(SEARCH("TC",F53)))</formula>
    </cfRule>
  </conditionalFormatting>
  <conditionalFormatting sqref="F53:F54">
    <cfRule type="cellIs" dxfId="1571" priority="97" operator="equal">
      <formula>0.150694444444444</formula>
    </cfRule>
  </conditionalFormatting>
  <conditionalFormatting sqref="F55">
    <cfRule type="containsText" dxfId="1570" priority="7250" operator="containsText" text="SP">
      <formula>NOT(ISERROR(SEARCH("SP",F55)))</formula>
    </cfRule>
    <cfRule type="containsText" dxfId="1569" priority="7252" operator="containsText" text="TC">
      <formula>NOT(ISERROR(SEARCH("TC",F55)))</formula>
    </cfRule>
  </conditionalFormatting>
  <conditionalFormatting sqref="F10:H10">
    <cfRule type="containsText" dxfId="1568" priority="2103" operator="containsText" text="MLD5">
      <formula>NOT(ISERROR(SEARCH("MLD5",F10)))</formula>
    </cfRule>
    <cfRule type="containsText" dxfId="1567" priority="2104" operator="containsText" text="MLD4">
      <formula>NOT(ISERROR(SEARCH("MLD4",F10)))</formula>
    </cfRule>
    <cfRule type="containsText" dxfId="1566" priority="2105" operator="containsText" text="MLD2">
      <formula>NOT(ISERROR(SEARCH("MLD2",F10)))</formula>
    </cfRule>
  </conditionalFormatting>
  <conditionalFormatting sqref="F25:H25">
    <cfRule type="cellIs" dxfId="1565" priority="1240" operator="equal">
      <formula>0.150694444444444</formula>
    </cfRule>
    <cfRule type="containsText" dxfId="1564" priority="1246" operator="containsText" text="MLD5">
      <formula>NOT(ISERROR(SEARCH("MLD5",F25)))</formula>
    </cfRule>
    <cfRule type="containsText" dxfId="1563" priority="1247" operator="containsText" text="MLD4">
      <formula>NOT(ISERROR(SEARCH("MLD4",F25)))</formula>
    </cfRule>
    <cfRule type="containsText" dxfId="1562" priority="1248" operator="containsText" text="MLD2">
      <formula>NOT(ISERROR(SEARCH("MLD2",F25)))</formula>
    </cfRule>
  </conditionalFormatting>
  <conditionalFormatting sqref="F13:I13">
    <cfRule type="containsText" dxfId="1561" priority="953" operator="containsText" text="SP">
      <formula>NOT(ISERROR(SEARCH("SP",F13)))</formula>
    </cfRule>
    <cfRule type="containsText" dxfId="1560" priority="954" operator="containsText" text="STB">
      <formula>NOT(ISERROR(SEARCH("STB",F13)))</formula>
    </cfRule>
    <cfRule type="containsText" dxfId="1559" priority="955" operator="containsText" text="MLD">
      <formula>NOT(ISERROR(SEARCH("MLD",F13)))</formula>
    </cfRule>
    <cfRule type="containsText" dxfId="1558" priority="956" operator="containsText" text="N">
      <formula>NOT(ISERROR(SEARCH("N",F13)))</formula>
    </cfRule>
  </conditionalFormatting>
  <conditionalFormatting sqref="F15:I15">
    <cfRule type="containsText" dxfId="1557" priority="1178" operator="containsText" text="SP">
      <formula>NOT(ISERROR(SEARCH("SP",F15)))</formula>
    </cfRule>
    <cfRule type="containsText" dxfId="1556" priority="1179" operator="containsText" text="STB">
      <formula>NOT(ISERROR(SEARCH("STB",F15)))</formula>
    </cfRule>
    <cfRule type="containsText" dxfId="1555" priority="1180" operator="containsText" text="MLD">
      <formula>NOT(ISERROR(SEARCH("MLD",F15)))</formula>
    </cfRule>
    <cfRule type="containsText" dxfId="1554" priority="1181" operator="containsText" text="N">
      <formula>NOT(ISERROR(SEARCH("N",F15)))</formula>
    </cfRule>
  </conditionalFormatting>
  <conditionalFormatting sqref="F26:I26">
    <cfRule type="containsText" dxfId="1553" priority="726" operator="containsText" text="SP">
      <formula>NOT(ISERROR(SEARCH("SP",F26)))</formula>
    </cfRule>
    <cfRule type="containsText" dxfId="1552" priority="728" operator="containsText" text="STB">
      <formula>NOT(ISERROR(SEARCH("STB",F26)))</formula>
    </cfRule>
    <cfRule type="containsText" dxfId="1551" priority="729" operator="containsText" text="MLD">
      <formula>NOT(ISERROR(SEARCH("MLD",F26)))</formula>
    </cfRule>
    <cfRule type="containsText" dxfId="1550" priority="730" operator="containsText" text="N">
      <formula>NOT(ISERROR(SEARCH("N",F26)))</formula>
    </cfRule>
  </conditionalFormatting>
  <conditionalFormatting sqref="F28:I28">
    <cfRule type="containsText" dxfId="1549" priority="721" operator="containsText" text="N">
      <formula>NOT(ISERROR(SEARCH("N",F28)))</formula>
    </cfRule>
  </conditionalFormatting>
  <conditionalFormatting sqref="F30:I30">
    <cfRule type="containsText" dxfId="1548" priority="1095" operator="containsText" text="SP">
      <formula>NOT(ISERROR(SEARCH("SP",F30)))</formula>
    </cfRule>
    <cfRule type="containsText" dxfId="1547" priority="1096" operator="containsText" text="STB">
      <formula>NOT(ISERROR(SEARCH("STB",F30)))</formula>
    </cfRule>
    <cfRule type="containsText" dxfId="1546" priority="1097" operator="containsText" text="MLD">
      <formula>NOT(ISERROR(SEARCH("MLD",F30)))</formula>
    </cfRule>
    <cfRule type="containsText" dxfId="1545" priority="1098" operator="containsText" text="N">
      <formula>NOT(ISERROR(SEARCH("N",F30)))</formula>
    </cfRule>
  </conditionalFormatting>
  <conditionalFormatting sqref="F28:J28">
    <cfRule type="containsText" dxfId="1544" priority="718" operator="containsText" text="STB">
      <formula>NOT(ISERROR(SEARCH("STB",F28)))</formula>
    </cfRule>
    <cfRule type="containsText" dxfId="1543" priority="720" operator="containsText" text="MLD">
      <formula>NOT(ISERROR(SEARCH("MLD",F28)))</formula>
    </cfRule>
  </conditionalFormatting>
  <conditionalFormatting sqref="F28:M28">
    <cfRule type="containsText" dxfId="1542" priority="714" operator="containsText" text="SP">
      <formula>NOT(ISERROR(SEARCH("SP",F28)))</formula>
    </cfRule>
  </conditionalFormatting>
  <conditionalFormatting sqref="F55:N55">
    <cfRule type="containsText" dxfId="1541" priority="7241" operator="containsText" text="N">
      <formula>NOT(ISERROR(SEARCH("N",F55)))</formula>
    </cfRule>
  </conditionalFormatting>
  <conditionalFormatting sqref="F55:U55">
    <cfRule type="containsText" dxfId="1540" priority="7179" operator="containsText" text="MLD5">
      <formula>NOT(ISERROR(SEARCH("MLD5",F55)))</formula>
    </cfRule>
    <cfRule type="containsText" dxfId="1539" priority="7180" operator="containsText" text="MLD4">
      <formula>NOT(ISERROR(SEARCH("MLD4",F55)))</formula>
    </cfRule>
    <cfRule type="containsText" dxfId="1538" priority="7181" operator="containsText" text="MLD2">
      <formula>NOT(ISERROR(SEARCH("MLD2",F55)))</formula>
    </cfRule>
  </conditionalFormatting>
  <conditionalFormatting sqref="G7:H9">
    <cfRule type="containsText" dxfId="1537" priority="147" operator="containsText" text="N">
      <formula>NOT(ISERROR(SEARCH("N",G7)))</formula>
    </cfRule>
    <cfRule type="containsText" dxfId="1536" priority="148" operator="containsText" text="SP">
      <formula>NOT(ISERROR(SEARCH("SP",G7)))</formula>
    </cfRule>
    <cfRule type="containsText" dxfId="1535" priority="149" operator="containsText" text="STB">
      <formula>NOT(ISERROR(SEARCH("STB",G7)))</formula>
    </cfRule>
    <cfRule type="containsText" dxfId="1534" priority="150" operator="containsText" text="MLD">
      <formula>NOT(ISERROR(SEARCH("MLD",G7)))</formula>
    </cfRule>
  </conditionalFormatting>
  <conditionalFormatting sqref="G10:H10">
    <cfRule type="containsText" dxfId="1533" priority="2139" operator="containsText" text="TC">
      <formula>NOT(ISERROR(SEARCH("TC",G10)))</formula>
    </cfRule>
    <cfRule type="containsText" dxfId="1532" priority="2140" operator="containsText" text="N">
      <formula>NOT(ISERROR(SEARCH("N",G10)))</formula>
    </cfRule>
  </conditionalFormatting>
  <conditionalFormatting sqref="G14:H14">
    <cfRule type="containsText" dxfId="1531" priority="143" operator="containsText" text="N">
      <formula>NOT(ISERROR(SEARCH("N",G14)))</formula>
    </cfRule>
    <cfRule type="containsText" dxfId="1530" priority="144" operator="containsText" text="SP">
      <formula>NOT(ISERROR(SEARCH("SP",G14)))</formula>
    </cfRule>
    <cfRule type="containsText" dxfId="1529" priority="145" operator="containsText" text="STB">
      <formula>NOT(ISERROR(SEARCH("STB",G14)))</formula>
    </cfRule>
    <cfRule type="containsText" dxfId="1528" priority="146" operator="containsText" text="MLD">
      <formula>NOT(ISERROR(SEARCH("MLD",G14)))</formula>
    </cfRule>
  </conditionalFormatting>
  <conditionalFormatting sqref="G16:H16">
    <cfRule type="containsText" dxfId="1527" priority="920" operator="containsText" text="TC">
      <formula>NOT(ISERROR(SEARCH("TC",G16)))</formula>
    </cfRule>
    <cfRule type="containsText" dxfId="1526" priority="924" operator="containsText" text="N">
      <formula>NOT(ISERROR(SEARCH("N",G16)))</formula>
    </cfRule>
  </conditionalFormatting>
  <conditionalFormatting sqref="G21:H23">
    <cfRule type="containsText" dxfId="1525" priority="139" operator="containsText" text="N">
      <formula>NOT(ISERROR(SEARCH("N",G21)))</formula>
    </cfRule>
    <cfRule type="containsText" dxfId="1524" priority="140" operator="containsText" text="SP">
      <formula>NOT(ISERROR(SEARCH("SP",G21)))</formula>
    </cfRule>
    <cfRule type="containsText" dxfId="1523" priority="141" operator="containsText" text="STB">
      <formula>NOT(ISERROR(SEARCH("STB",G21)))</formula>
    </cfRule>
    <cfRule type="containsText" dxfId="1522" priority="142" operator="containsText" text="MLD">
      <formula>NOT(ISERROR(SEARCH("MLD",G21)))</formula>
    </cfRule>
  </conditionalFormatting>
  <conditionalFormatting sqref="G24:H24">
    <cfRule type="containsText" dxfId="1521" priority="774" operator="containsText" text="TC">
      <formula>NOT(ISERROR(SEARCH("TC",G24)))</formula>
    </cfRule>
    <cfRule type="containsText" dxfId="1520" priority="778" operator="containsText" text="N">
      <formula>NOT(ISERROR(SEARCH("N",G24)))</formula>
    </cfRule>
  </conditionalFormatting>
  <conditionalFormatting sqref="G25:H25">
    <cfRule type="containsText" dxfId="1519" priority="1241" operator="containsText" text="TC">
      <formula>NOT(ISERROR(SEARCH("TC",G25)))</formula>
    </cfRule>
    <cfRule type="containsText" dxfId="1518" priority="1245" operator="containsText" text="N">
      <formula>NOT(ISERROR(SEARCH("N",G25)))</formula>
    </cfRule>
  </conditionalFormatting>
  <conditionalFormatting sqref="G27:H27">
    <cfRule type="containsText" dxfId="1517" priority="135" operator="containsText" text="N">
      <formula>NOT(ISERROR(SEARCH("N",G27)))</formula>
    </cfRule>
    <cfRule type="containsText" dxfId="1516" priority="136" operator="containsText" text="SP">
      <formula>NOT(ISERROR(SEARCH("SP",G27)))</formula>
    </cfRule>
    <cfRule type="containsText" dxfId="1515" priority="137" operator="containsText" text="STB">
      <formula>NOT(ISERROR(SEARCH("STB",G27)))</formula>
    </cfRule>
    <cfRule type="containsText" dxfId="1514" priority="138" operator="containsText" text="MLD">
      <formula>NOT(ISERROR(SEARCH("MLD",G27)))</formula>
    </cfRule>
  </conditionalFormatting>
  <conditionalFormatting sqref="G32:H32">
    <cfRule type="containsText" dxfId="1513" priority="1415" operator="containsText" text="N">
      <formula>NOT(ISERROR(SEARCH("N",G32)))</formula>
    </cfRule>
    <cfRule type="containsText" dxfId="1512" priority="1416" operator="containsText" text="TC">
      <formula>NOT(ISERROR(SEARCH("TC",G32)))</formula>
    </cfRule>
  </conditionalFormatting>
  <conditionalFormatting sqref="G37:H37">
    <cfRule type="containsText" dxfId="1511" priority="183" operator="containsText" text="N">
      <formula>NOT(ISERROR(SEARCH("N",G37)))</formula>
    </cfRule>
    <cfRule type="containsText" dxfId="1510" priority="184" operator="containsText" text="SP">
      <formula>NOT(ISERROR(SEARCH("SP",G37)))</formula>
    </cfRule>
    <cfRule type="containsText" dxfId="1509" priority="185" operator="containsText" text="STB">
      <formula>NOT(ISERROR(SEARCH("STB",G37)))</formula>
    </cfRule>
    <cfRule type="containsText" dxfId="1508" priority="186" operator="containsText" text="MLD">
      <formula>NOT(ISERROR(SEARCH("MLD",G37)))</formula>
    </cfRule>
  </conditionalFormatting>
  <conditionalFormatting sqref="G40:H41">
    <cfRule type="containsText" dxfId="1507" priority="187" operator="containsText" text="N">
      <formula>NOT(ISERROR(SEARCH("N",G40)))</formula>
    </cfRule>
    <cfRule type="containsText" dxfId="1506" priority="188" operator="containsText" text="SP">
      <formula>NOT(ISERROR(SEARCH("SP",G40)))</formula>
    </cfRule>
    <cfRule type="containsText" dxfId="1505" priority="189" operator="containsText" text="STB">
      <formula>NOT(ISERROR(SEARCH("STB",G40)))</formula>
    </cfRule>
    <cfRule type="containsText" dxfId="1504" priority="190" operator="containsText" text="MLD">
      <formula>NOT(ISERROR(SEARCH("MLD",G40)))</formula>
    </cfRule>
  </conditionalFormatting>
  <conditionalFormatting sqref="G46:H46">
    <cfRule type="containsText" dxfId="1503" priority="2078" operator="containsText" text="TC">
      <formula>NOT(ISERROR(SEARCH("TC",G46)))</formula>
    </cfRule>
  </conditionalFormatting>
  <conditionalFormatting sqref="G53:H53">
    <cfRule type="containsText" dxfId="1502" priority="1663" operator="containsText" text="N">
      <formula>NOT(ISERROR(SEARCH("N",G53)))</formula>
    </cfRule>
    <cfRule type="containsText" dxfId="1501" priority="1664" operator="containsText" text="SP">
      <formula>NOT(ISERROR(SEARCH("SP",G53)))</formula>
    </cfRule>
    <cfRule type="containsText" dxfId="1500" priority="1665" operator="containsText" text="STB">
      <formula>NOT(ISERROR(SEARCH("STB",G53)))</formula>
    </cfRule>
    <cfRule type="containsText" dxfId="1499" priority="1666" operator="containsText" text="MLD">
      <formula>NOT(ISERROR(SEARCH("MLD",G53)))</formula>
    </cfRule>
  </conditionalFormatting>
  <conditionalFormatting sqref="G55:H55">
    <cfRule type="containsText" dxfId="1498" priority="7173" operator="containsText" text="TC">
      <formula>NOT(ISERROR(SEARCH("TC",G55)))</formula>
    </cfRule>
  </conditionalFormatting>
  <conditionalFormatting sqref="G50:I50">
    <cfRule type="containsText" dxfId="1497" priority="1707" operator="containsText" text="N">
      <formula>NOT(ISERROR(SEARCH("N",G50)))</formula>
    </cfRule>
    <cfRule type="containsText" dxfId="1496" priority="1708" operator="containsText" text="SP">
      <formula>NOT(ISERROR(SEARCH("SP",G50)))</formula>
    </cfRule>
    <cfRule type="containsText" dxfId="1495" priority="1709" operator="containsText" text="STB">
      <formula>NOT(ISERROR(SEARCH("STB",G50)))</formula>
    </cfRule>
    <cfRule type="containsText" dxfId="1494" priority="1710" operator="containsText" text="MLD">
      <formula>NOT(ISERROR(SEARCH("MLD",G50)))</formula>
    </cfRule>
  </conditionalFormatting>
  <conditionalFormatting sqref="I7">
    <cfRule type="containsText" dxfId="1493" priority="1972" operator="containsText" text="SP">
      <formula>NOT(ISERROR(SEARCH("SP",I7)))</formula>
    </cfRule>
    <cfRule type="containsText" dxfId="1492" priority="1973" operator="containsText" text="STB">
      <formula>NOT(ISERROR(SEARCH("STB",I7)))</formula>
    </cfRule>
    <cfRule type="containsText" dxfId="1491" priority="1974" operator="containsText" text="MLD">
      <formula>NOT(ISERROR(SEARCH("MLD",I7)))</formula>
    </cfRule>
  </conditionalFormatting>
  <conditionalFormatting sqref="I7:I10 I14">
    <cfRule type="cellIs" dxfId="1490" priority="1784" operator="lessThan">
      <formula>0.208333333333333</formula>
    </cfRule>
  </conditionalFormatting>
  <conditionalFormatting sqref="I9">
    <cfRule type="containsText" dxfId="1489" priority="1994" operator="containsText" text="N">
      <formula>NOT(ISERROR(SEARCH("N",I9)))</formula>
    </cfRule>
  </conditionalFormatting>
  <conditionalFormatting sqref="I9:I10">
    <cfRule type="containsText" dxfId="1488" priority="1780" operator="containsText" text="N">
      <formula>NOT(ISERROR(SEARCH("N",I9)))</formula>
    </cfRule>
  </conditionalFormatting>
  <conditionalFormatting sqref="I10">
    <cfRule type="cellIs" dxfId="1487" priority="1776" operator="equal">
      <formula>0.150694444444444</formula>
    </cfRule>
    <cfRule type="containsText" dxfId="1486" priority="1777" operator="containsText" text="MLD4">
      <formula>NOT(ISERROR(SEARCH("MLD4",I10)))</formula>
    </cfRule>
    <cfRule type="containsText" dxfId="1485" priority="1778" operator="containsText" text="MLD2">
      <formula>NOT(ISERROR(SEARCH("MLD2",I10)))</formula>
    </cfRule>
    <cfRule type="containsText" dxfId="1484" priority="1779" operator="containsText" text="MLD5">
      <formula>NOT(ISERROR(SEARCH("MLD5",I10)))</formula>
    </cfRule>
    <cfRule type="containsText" dxfId="1483" priority="1781" operator="containsText" text="SP">
      <formula>NOT(ISERROR(SEARCH("SP",I10)))</formula>
    </cfRule>
    <cfRule type="containsText" dxfId="1482" priority="1782" operator="containsText" text="STB">
      <formula>NOT(ISERROR(SEARCH("STB",I10)))</formula>
    </cfRule>
    <cfRule type="containsText" dxfId="1481" priority="1783" operator="containsText" text="MLD">
      <formula>NOT(ISERROR(SEARCH("MLD",I10)))</formula>
    </cfRule>
  </conditionalFormatting>
  <conditionalFormatting sqref="I16">
    <cfRule type="containsText" dxfId="1480" priority="912" operator="containsText" text="SP">
      <formula>NOT(ISERROR(SEARCH("SP",I16)))</formula>
    </cfRule>
    <cfRule type="containsText" dxfId="1479" priority="913" operator="containsText" text="STB">
      <formula>NOT(ISERROR(SEARCH("STB",I16)))</formula>
    </cfRule>
    <cfRule type="containsText" dxfId="1478" priority="914" operator="containsText" text="MLD">
      <formula>NOT(ISERROR(SEARCH("MLD",I16)))</formula>
    </cfRule>
    <cfRule type="cellIs" dxfId="1477" priority="915" operator="lessThan">
      <formula>0.208333333333333</formula>
    </cfRule>
  </conditionalFormatting>
  <conditionalFormatting sqref="I21:I23">
    <cfRule type="containsText" dxfId="1476" priority="2135" operator="containsText" text="N">
      <formula>NOT(ISERROR(SEARCH("N",I21)))</formula>
    </cfRule>
    <cfRule type="containsText" dxfId="1475" priority="2136" operator="containsText" text="SP">
      <formula>NOT(ISERROR(SEARCH("SP",I21)))</formula>
    </cfRule>
    <cfRule type="containsText" dxfId="1474" priority="2137" operator="containsText" text="STB">
      <formula>NOT(ISERROR(SEARCH("STB",I21)))</formula>
    </cfRule>
    <cfRule type="containsText" dxfId="1473" priority="2138" operator="containsText" text="MLD">
      <formula>NOT(ISERROR(SEARCH("MLD",I21)))</formula>
    </cfRule>
  </conditionalFormatting>
  <conditionalFormatting sqref="I21:I25">
    <cfRule type="cellIs" dxfId="1472" priority="769" operator="lessThan">
      <formula>0.208333333333333</formula>
    </cfRule>
  </conditionalFormatting>
  <conditionalFormatting sqref="I23:I25">
    <cfRule type="containsText" dxfId="1471" priority="765" operator="containsText" text="N">
      <formula>NOT(ISERROR(SEARCH("N",I23)))</formula>
    </cfRule>
  </conditionalFormatting>
  <conditionalFormatting sqref="I24:I25">
    <cfRule type="cellIs" dxfId="1470" priority="761" operator="equal">
      <formula>0.150694444444444</formula>
    </cfRule>
    <cfRule type="containsText" dxfId="1469" priority="762" operator="containsText" text="MLD4">
      <formula>NOT(ISERROR(SEARCH("MLD4",I24)))</formula>
    </cfRule>
    <cfRule type="containsText" dxfId="1468" priority="763" operator="containsText" text="MLD2">
      <formula>NOT(ISERROR(SEARCH("MLD2",I24)))</formula>
    </cfRule>
    <cfRule type="containsText" dxfId="1467" priority="764" operator="containsText" text="MLD5">
      <formula>NOT(ISERROR(SEARCH("MLD5",I24)))</formula>
    </cfRule>
    <cfRule type="containsText" dxfId="1466" priority="766" operator="containsText" text="SP">
      <formula>NOT(ISERROR(SEARCH("SP",I24)))</formula>
    </cfRule>
    <cfRule type="containsText" dxfId="1465" priority="767" operator="containsText" text="STB">
      <formula>NOT(ISERROR(SEARCH("STB",I24)))</formula>
    </cfRule>
    <cfRule type="containsText" dxfId="1464" priority="768" operator="containsText" text="MLD">
      <formula>NOT(ISERROR(SEARCH("MLD",I24)))</formula>
    </cfRule>
  </conditionalFormatting>
  <conditionalFormatting sqref="I27">
    <cfRule type="cellIs" dxfId="1463" priority="1775" operator="lessThan">
      <formula>0.208333333333333</formula>
    </cfRule>
  </conditionalFormatting>
  <conditionalFormatting sqref="I32">
    <cfRule type="cellIs" dxfId="1462" priority="1414" operator="lessThan">
      <formula>0.208333333333333</formula>
    </cfRule>
  </conditionalFormatting>
  <conditionalFormatting sqref="I40 I37">
    <cfRule type="cellIs" dxfId="1461" priority="1723" operator="lessThan">
      <formula>0.208333333333333</formula>
    </cfRule>
  </conditionalFormatting>
  <conditionalFormatting sqref="I40">
    <cfRule type="containsText" dxfId="1460" priority="1721" operator="containsText" text="STB">
      <formula>NOT(ISERROR(SEARCH("STB",I40)))</formula>
    </cfRule>
    <cfRule type="containsText" dxfId="1459" priority="1722" operator="containsText" text="MLD">
      <formula>NOT(ISERROR(SEARCH("MLD",I40)))</formula>
    </cfRule>
  </conditionalFormatting>
  <conditionalFormatting sqref="I40:I41 F41">
    <cfRule type="containsText" dxfId="1458" priority="627" operator="containsText" text="MLD5">
      <formula>NOT(ISERROR(SEARCH("MLD5",F40)))</formula>
    </cfRule>
    <cfRule type="containsText" dxfId="1457" priority="628" operator="containsText" text="MLD4">
      <formula>NOT(ISERROR(SEARCH("MLD4",F40)))</formula>
    </cfRule>
    <cfRule type="containsText" dxfId="1456" priority="629" operator="containsText" text="MLD2">
      <formula>NOT(ISERROR(SEARCH("MLD2",F40)))</formula>
    </cfRule>
  </conditionalFormatting>
  <conditionalFormatting sqref="I40:I41">
    <cfRule type="containsText" dxfId="1455" priority="631" operator="containsText" text="N">
      <formula>NOT(ISERROR(SEARCH("N",I40)))</formula>
    </cfRule>
    <cfRule type="containsText" dxfId="1454" priority="634" operator="containsText" text="SP">
      <formula>NOT(ISERROR(SEARCH("SP",I40)))</formula>
    </cfRule>
  </conditionalFormatting>
  <conditionalFormatting sqref="I41">
    <cfRule type="cellIs" dxfId="1453" priority="609" operator="lessThan">
      <formula>0.208333333333333</formula>
    </cfRule>
    <cfRule type="cellIs" dxfId="1452" priority="615" operator="lessThan">
      <formula>0.208333333333333</formula>
    </cfRule>
    <cfRule type="containsText" dxfId="1451" priority="632" operator="containsText" text="MLD">
      <formula>NOT(ISERROR(SEARCH("MLD",I41)))</formula>
    </cfRule>
  </conditionalFormatting>
  <conditionalFormatting sqref="I44">
    <cfRule type="cellIs" dxfId="1450" priority="567" operator="lessThan">
      <formula>0.208333333333333</formula>
    </cfRule>
  </conditionalFormatting>
  <conditionalFormatting sqref="I53">
    <cfRule type="cellIs" dxfId="1449" priority="1667" operator="equal">
      <formula>0.150694444444444</formula>
    </cfRule>
    <cfRule type="containsText" dxfId="1448" priority="1668" operator="containsText" text="MLD5">
      <formula>NOT(ISERROR(SEARCH("MLD5",I53)))</formula>
    </cfRule>
    <cfRule type="containsText" dxfId="1447" priority="1669" operator="containsText" text="MLD4">
      <formula>NOT(ISERROR(SEARCH("MLD4",I53)))</formula>
    </cfRule>
    <cfRule type="containsText" dxfId="1446" priority="1670" operator="containsText" text="MLD2">
      <formula>NOT(ISERROR(SEARCH("MLD2",I53)))</formula>
    </cfRule>
    <cfRule type="containsText" dxfId="1445" priority="1671" operator="containsText" text="N">
      <formula>NOT(ISERROR(SEARCH("N",I53)))</formula>
    </cfRule>
    <cfRule type="containsText" dxfId="1444" priority="1672" operator="containsText" text="SP">
      <formula>NOT(ISERROR(SEARCH("SP",I53)))</formula>
    </cfRule>
    <cfRule type="containsText" dxfId="1443" priority="1673" operator="containsText" text="STB">
      <formula>NOT(ISERROR(SEARCH("STB",I53)))</formula>
    </cfRule>
    <cfRule type="containsText" dxfId="1442" priority="1674" operator="containsText" text="MLD">
      <formula>NOT(ISERROR(SEARCH("MLD",I53)))</formula>
    </cfRule>
  </conditionalFormatting>
  <conditionalFormatting sqref="I55 M55 Q55">
    <cfRule type="containsText" dxfId="1441" priority="7257" operator="containsText" text="MLD">
      <formula>NOT(ISERROR(SEARCH("MLD",I55)))</formula>
    </cfRule>
  </conditionalFormatting>
  <conditionalFormatting sqref="I7:J8 M7:M8">
    <cfRule type="containsText" dxfId="1440" priority="1402" operator="containsText" text="N">
      <formula>NOT(ISERROR(SEARCH("N",I7)))</formula>
    </cfRule>
  </conditionalFormatting>
  <conditionalFormatting sqref="I16:J16">
    <cfRule type="containsText" dxfId="1439" priority="910" operator="containsText" text="N">
      <formula>NOT(ISERROR(SEARCH("N",I16)))</formula>
    </cfRule>
  </conditionalFormatting>
  <conditionalFormatting sqref="I41:J41 F41">
    <cfRule type="containsText" dxfId="1438" priority="611" operator="containsText" text="N">
      <formula>NOT(ISERROR(SEARCH("N",F41)))</formula>
    </cfRule>
  </conditionalFormatting>
  <conditionalFormatting sqref="I41:J41">
    <cfRule type="containsText" dxfId="1437" priority="633" operator="containsText" text="STB">
      <formula>NOT(ISERROR(SEARCH("STB",I41)))</formula>
    </cfRule>
  </conditionalFormatting>
  <conditionalFormatting sqref="I55:J55">
    <cfRule type="containsText" dxfId="1436" priority="7246" operator="containsText" text="SP">
      <formula>NOT(ISERROR(SEARCH("SP",I55)))</formula>
    </cfRule>
  </conditionalFormatting>
  <conditionalFormatting sqref="I16:L16">
    <cfRule type="cellIs" dxfId="1435" priority="901" operator="equal">
      <formula>0.150694444444444</formula>
    </cfRule>
    <cfRule type="containsText" dxfId="1434" priority="907" operator="containsText" text="MLD5">
      <formula>NOT(ISERROR(SEARCH("MLD5",I16)))</formula>
    </cfRule>
    <cfRule type="containsText" dxfId="1433" priority="908" operator="containsText" text="MLD4">
      <formula>NOT(ISERROR(SEARCH("MLD4",I16)))</formula>
    </cfRule>
    <cfRule type="containsText" dxfId="1432" priority="909" operator="containsText" text="MLD2">
      <formula>NOT(ISERROR(SEARCH("MLD2",I16)))</formula>
    </cfRule>
  </conditionalFormatting>
  <conditionalFormatting sqref="I7:M7 B7:F8 I8:J8 M8">
    <cfRule type="cellIs" dxfId="1431" priority="1398" operator="equal">
      <formula>0.150694444444444</formula>
    </cfRule>
    <cfRule type="containsText" dxfId="1430" priority="1399" operator="containsText" text="MLD5">
      <formula>NOT(ISERROR(SEARCH("MLD5",B7)))</formula>
    </cfRule>
    <cfRule type="containsText" dxfId="1429" priority="1400" operator="containsText" text="MLD4">
      <formula>NOT(ISERROR(SEARCH("MLD4",B7)))</formula>
    </cfRule>
    <cfRule type="containsText" dxfId="1428" priority="1401" operator="containsText" text="MLD2">
      <formula>NOT(ISERROR(SEARCH("MLD2",B7)))</formula>
    </cfRule>
  </conditionalFormatting>
  <conditionalFormatting sqref="I14:N14">
    <cfRule type="containsText" dxfId="1427" priority="1016" operator="containsText" text="N">
      <formula>NOT(ISERROR(SEARCH("N",I14)))</formula>
    </cfRule>
  </conditionalFormatting>
  <conditionalFormatting sqref="I14:P14">
    <cfRule type="cellIs" dxfId="1426" priority="1007" operator="equal">
      <formula>0.150694444444444</formula>
    </cfRule>
    <cfRule type="containsText" dxfId="1425" priority="1013" operator="containsText" text="MLD5">
      <formula>NOT(ISERROR(SEARCH("MLD5",I14)))</formula>
    </cfRule>
    <cfRule type="containsText" dxfId="1424" priority="1014" operator="containsText" text="MLD4">
      <formula>NOT(ISERROR(SEARCH("MLD4",I14)))</formula>
    </cfRule>
    <cfRule type="containsText" dxfId="1423" priority="1015" operator="containsText" text="MLD2">
      <formula>NOT(ISERROR(SEARCH("MLD2",I14)))</formula>
    </cfRule>
  </conditionalFormatting>
  <conditionalFormatting sqref="J7 M7:M8">
    <cfRule type="containsText" dxfId="1422" priority="1403" operator="containsText" text="SP">
      <formula>NOT(ISERROR(SEARCH("SP",J7)))</formula>
    </cfRule>
    <cfRule type="containsText" dxfId="1421" priority="1404" operator="containsText" text="STB">
      <formula>NOT(ISERROR(SEARCH("STB",J7)))</formula>
    </cfRule>
    <cfRule type="containsText" dxfId="1420" priority="1405" operator="containsText" text="MLD">
      <formula>NOT(ISERROR(SEARCH("MLD",J7)))</formula>
    </cfRule>
  </conditionalFormatting>
  <conditionalFormatting sqref="J11">
    <cfRule type="containsText" dxfId="1419" priority="1149" operator="containsText" text="STB">
      <formula>NOT(ISERROR(SEARCH("STB",J11)))</formula>
    </cfRule>
    <cfRule type="containsText" dxfId="1418" priority="1150" operator="containsText" text="N">
      <formula>NOT(ISERROR(SEARCH("N",J11)))</formula>
    </cfRule>
    <cfRule type="containsText" dxfId="1417" priority="1151" operator="containsText" text="MLD">
      <formula>NOT(ISERROR(SEARCH("MLD",J11)))</formula>
    </cfRule>
  </conditionalFormatting>
  <conditionalFormatting sqref="J12 M12 R12:AC12">
    <cfRule type="cellIs" dxfId="1416" priority="819" operator="equal">
      <formula>0.150694444444444</formula>
    </cfRule>
  </conditionalFormatting>
  <conditionalFormatting sqref="J12 M12">
    <cfRule type="containsText" dxfId="1415" priority="839" operator="containsText" text="MLD5">
      <formula>NOT(ISERROR(SEARCH("MLD5",J12)))</formula>
    </cfRule>
    <cfRule type="containsText" dxfId="1414" priority="840" operator="containsText" text="MLD4">
      <formula>NOT(ISERROR(SEARCH("MLD4",J12)))</formula>
    </cfRule>
    <cfRule type="containsText" dxfId="1413" priority="841" operator="containsText" text="MLD2">
      <formula>NOT(ISERROR(SEARCH("MLD2",J12)))</formula>
    </cfRule>
  </conditionalFormatting>
  <conditionalFormatting sqref="J12">
    <cfRule type="containsText" dxfId="1412" priority="847" operator="containsText" text="N">
      <formula>NOT(ISERROR(SEARCH("N",J12)))</formula>
    </cfRule>
    <cfRule type="containsText" dxfId="1411" priority="848" operator="containsText" text="SP">
      <formula>NOT(ISERROR(SEARCH("SP",J12)))</formula>
    </cfRule>
    <cfRule type="containsText" dxfId="1410" priority="849" operator="containsText" text="TC">
      <formula>NOT(ISERROR(SEARCH("TC",J12)))</formula>
    </cfRule>
    <cfRule type="containsText" dxfId="1409" priority="850" operator="containsText" text="SP">
      <formula>NOT(ISERROR(SEARCH("SP",J12)))</formula>
    </cfRule>
    <cfRule type="containsText" dxfId="1408" priority="851" operator="containsText" text="STB">
      <formula>NOT(ISERROR(SEARCH("STB",J12)))</formula>
    </cfRule>
    <cfRule type="containsText" dxfId="1407" priority="852" operator="containsText" text="MLD">
      <formula>NOT(ISERROR(SEARCH("MLD",J12)))</formula>
    </cfRule>
    <cfRule type="containsText" dxfId="1406" priority="853" operator="containsText" text="N">
      <formula>NOT(ISERROR(SEARCH("N",J12)))</formula>
    </cfRule>
  </conditionalFormatting>
  <conditionalFormatting sqref="J16">
    <cfRule type="containsText" dxfId="1405" priority="898" operator="containsText" text="N">
      <formula>NOT(ISERROR(SEARCH("N",J16)))</formula>
    </cfRule>
    <cfRule type="containsText" dxfId="1404" priority="899" operator="containsText" text="SP">
      <formula>NOT(ISERROR(SEARCH("SP",J16)))</formula>
    </cfRule>
    <cfRule type="containsText" dxfId="1403" priority="900" operator="containsText" text="TC">
      <formula>NOT(ISERROR(SEARCH("TC",J16)))</formula>
    </cfRule>
    <cfRule type="containsText" dxfId="1402" priority="903" operator="containsText" text="SP">
      <formula>NOT(ISERROR(SEARCH("SP",J16)))</formula>
    </cfRule>
    <cfRule type="containsText" dxfId="1401" priority="904" operator="containsText" text="STB">
      <formula>NOT(ISERROR(SEARCH("STB",J16)))</formula>
    </cfRule>
    <cfRule type="containsText" dxfId="1400" priority="905" operator="containsText" text="MLD">
      <formula>NOT(ISERROR(SEARCH("MLD",J16)))</formula>
    </cfRule>
  </conditionalFormatting>
  <conditionalFormatting sqref="J17">
    <cfRule type="containsText" dxfId="1399" priority="1426" operator="containsText" text="N">
      <formula>NOT(ISERROR(SEARCH("N",J17)))</formula>
    </cfRule>
  </conditionalFormatting>
  <conditionalFormatting sqref="J17:J18">
    <cfRule type="containsText" dxfId="1398" priority="1425" operator="containsText" text="STB">
      <formula>NOT(ISERROR(SEARCH("STB",J17)))</formula>
    </cfRule>
  </conditionalFormatting>
  <conditionalFormatting sqref="J18">
    <cfRule type="containsText" dxfId="1397" priority="1468" operator="containsText" text="N">
      <formula>NOT(ISERROR(SEARCH("N",J18)))</formula>
    </cfRule>
    <cfRule type="containsText" dxfId="1396" priority="1472" operator="containsText" text="MLD">
      <formula>NOT(ISERROR(SEARCH("MLD",J18)))</formula>
    </cfRule>
  </conditionalFormatting>
  <conditionalFormatting sqref="J20">
    <cfRule type="containsText" dxfId="1395" priority="817" operator="containsText" text="N">
      <formula>NOT(ISERROR(SEARCH("N",J20)))</formula>
    </cfRule>
    <cfRule type="containsText" dxfId="1394" priority="1083" operator="containsText" text="SP">
      <formula>NOT(ISERROR(SEARCH("SP",J20)))</formula>
    </cfRule>
    <cfRule type="containsText" dxfId="1393" priority="1084" operator="containsText" text="TC">
      <formula>NOT(ISERROR(SEARCH("TC",J20)))</formula>
    </cfRule>
    <cfRule type="containsText" dxfId="1392" priority="1087" operator="containsText" text="SP">
      <formula>NOT(ISERROR(SEARCH("SP",J20)))</formula>
    </cfRule>
    <cfRule type="containsText" dxfId="1391" priority="1088" operator="containsText" text="STB">
      <formula>NOT(ISERROR(SEARCH("STB",J20)))</formula>
    </cfRule>
    <cfRule type="containsText" dxfId="1390" priority="1089" operator="containsText" text="MLD">
      <formula>NOT(ISERROR(SEARCH("MLD",J20)))</formula>
    </cfRule>
    <cfRule type="containsText" dxfId="1389" priority="1094" operator="containsText" text="N">
      <formula>NOT(ISERROR(SEARCH("N",J20)))</formula>
    </cfRule>
  </conditionalFormatting>
  <conditionalFormatting sqref="J24">
    <cfRule type="containsText" dxfId="1388" priority="748" operator="containsText" text="N">
      <formula>NOT(ISERROR(SEARCH("N",J24)))</formula>
    </cfRule>
    <cfRule type="containsText" dxfId="1387" priority="749" operator="containsText" text="SP">
      <formula>NOT(ISERROR(SEARCH("SP",J24)))</formula>
    </cfRule>
    <cfRule type="containsText" dxfId="1386" priority="750" operator="containsText" text="TC">
      <formula>NOT(ISERROR(SEARCH("TC",J24)))</formula>
    </cfRule>
    <cfRule type="containsText" dxfId="1385" priority="753" operator="containsText" text="SP">
      <formula>NOT(ISERROR(SEARCH("SP",J24)))</formula>
    </cfRule>
    <cfRule type="containsText" dxfId="1384" priority="754" operator="containsText" text="STB">
      <formula>NOT(ISERROR(SEARCH("STB",J24)))</formula>
    </cfRule>
    <cfRule type="containsText" dxfId="1383" priority="755" operator="containsText" text="MLD">
      <formula>NOT(ISERROR(SEARCH("MLD",J24)))</formula>
    </cfRule>
    <cfRule type="containsText" dxfId="1382" priority="760" operator="containsText" text="N">
      <formula>NOT(ISERROR(SEARCH("N",J24)))</formula>
    </cfRule>
  </conditionalFormatting>
  <conditionalFormatting sqref="J28:J29">
    <cfRule type="containsText" dxfId="1381" priority="719" operator="containsText" text="N">
      <formula>NOT(ISERROR(SEARCH("N",J28)))</formula>
    </cfRule>
  </conditionalFormatting>
  <conditionalFormatting sqref="J29">
    <cfRule type="containsText" dxfId="1380" priority="1129" operator="containsText" text="SP">
      <formula>NOT(ISERROR(SEARCH("SP",J29)))</formula>
    </cfRule>
    <cfRule type="containsText" dxfId="1379" priority="1130" operator="containsText" text="TC">
      <formula>NOT(ISERROR(SEARCH("TC",J29)))</formula>
    </cfRule>
    <cfRule type="containsText" dxfId="1378" priority="1133" operator="containsText" text="SP">
      <formula>NOT(ISERROR(SEARCH("SP",J29)))</formula>
    </cfRule>
    <cfRule type="containsText" dxfId="1377" priority="1134" operator="containsText" text="STB">
      <formula>NOT(ISERROR(SEARCH("STB",J29)))</formula>
    </cfRule>
    <cfRule type="containsText" dxfId="1376" priority="1135" operator="containsText" text="MLD">
      <formula>NOT(ISERROR(SEARCH("MLD",J29)))</formula>
    </cfRule>
    <cfRule type="containsText" dxfId="1375" priority="1140" operator="containsText" text="N">
      <formula>NOT(ISERROR(SEARCH("N",J29)))</formula>
    </cfRule>
  </conditionalFormatting>
  <conditionalFormatting sqref="J30:J31">
    <cfRule type="containsText" dxfId="1374" priority="564" operator="containsText" text="STB">
      <formula>NOT(ISERROR(SEARCH("STB",J30)))</formula>
    </cfRule>
    <cfRule type="containsText" dxfId="1373" priority="565" operator="containsText" text="N">
      <formula>NOT(ISERROR(SEARCH("N",J30)))</formula>
    </cfRule>
    <cfRule type="containsText" dxfId="1372" priority="566" operator="containsText" text="MLD">
      <formula>NOT(ISERROR(SEARCH("MLD",J30)))</formula>
    </cfRule>
  </conditionalFormatting>
  <conditionalFormatting sqref="J38 M38:N38 Q38">
    <cfRule type="containsText" dxfId="1371" priority="2148" operator="containsText" text="N">
      <formula>NOT(ISERROR(SEARCH("N",J38)))</formula>
    </cfRule>
    <cfRule type="containsText" dxfId="1370" priority="2149" operator="containsText" text="SP">
      <formula>NOT(ISERROR(SEARCH("SP",J38)))</formula>
    </cfRule>
    <cfRule type="containsText" dxfId="1369" priority="2150" operator="containsText" text="STB">
      <formula>NOT(ISERROR(SEARCH("STB",J38)))</formula>
    </cfRule>
    <cfRule type="containsText" dxfId="1368" priority="2151" operator="containsText" text="MLD">
      <formula>NOT(ISERROR(SEARCH("MLD",J38)))</formula>
    </cfRule>
  </conditionalFormatting>
  <conditionalFormatting sqref="J38 M38:N38">
    <cfRule type="cellIs" dxfId="1367" priority="1601" operator="equal">
      <formula>0.150694444444444</formula>
    </cfRule>
    <cfRule type="containsText" dxfId="1366" priority="1602" operator="containsText" text="MLD5">
      <formula>NOT(ISERROR(SEARCH("MLD5",J38)))</formula>
    </cfRule>
    <cfRule type="containsText" dxfId="1365" priority="1603" operator="containsText" text="MLD4">
      <formula>NOT(ISERROR(SEARCH("MLD4",J38)))</formula>
    </cfRule>
    <cfRule type="containsText" dxfId="1364" priority="1604" operator="containsText" text="MLD2">
      <formula>NOT(ISERROR(SEARCH("MLD2",J38)))</formula>
    </cfRule>
  </conditionalFormatting>
  <conditionalFormatting sqref="J40:J41">
    <cfRule type="cellIs" dxfId="1363" priority="529" operator="equal">
      <formula>0.150694444444444</formula>
    </cfRule>
  </conditionalFormatting>
  <conditionalFormatting sqref="J41">
    <cfRule type="containsText" dxfId="1362" priority="530" operator="containsText" text="MLD4">
      <formula>NOT(ISERROR(SEARCH("MLD4",J41)))</formula>
    </cfRule>
    <cfRule type="containsText" dxfId="1361" priority="536" operator="containsText" text="MLD2">
      <formula>NOT(ISERROR(SEARCH("MLD2",J41)))</formula>
    </cfRule>
    <cfRule type="containsText" dxfId="1360" priority="537" operator="containsText" text="MLD5">
      <formula>NOT(ISERROR(SEARCH("MLD5",J41)))</formula>
    </cfRule>
    <cfRule type="containsText" dxfId="1359" priority="1644" operator="containsText" text="MLD">
      <formula>NOT(ISERROR(SEARCH("MLD",J41)))</formula>
    </cfRule>
  </conditionalFormatting>
  <conditionalFormatting sqref="J42">
    <cfRule type="containsText" dxfId="1358" priority="5" operator="containsText" text="STB">
      <formula>NOT(ISERROR(SEARCH("STB",J42)))</formula>
    </cfRule>
    <cfRule type="containsText" dxfId="1357" priority="6" operator="containsText" text="N">
      <formula>NOT(ISERROR(SEARCH("N",J42)))</formula>
    </cfRule>
    <cfRule type="containsText" dxfId="1356" priority="7" operator="containsText" text="MLD">
      <formula>NOT(ISERROR(SEARCH("MLD",J42)))</formula>
    </cfRule>
  </conditionalFormatting>
  <conditionalFormatting sqref="J43:J44">
    <cfRule type="cellIs" dxfId="1355" priority="201" operator="equal">
      <formula>0.150694444444444</formula>
    </cfRule>
  </conditionalFormatting>
  <conditionalFormatting sqref="J46">
    <cfRule type="containsText" dxfId="1354" priority="2082" operator="containsText" text="N">
      <formula>NOT(ISERROR(SEARCH("N",J46)))</formula>
    </cfRule>
  </conditionalFormatting>
  <conditionalFormatting sqref="J51">
    <cfRule type="containsText" dxfId="1353" priority="1940" operator="containsText" text="TC">
      <formula>NOT(ISERROR(SEARCH("TC",J51)))</formula>
    </cfRule>
  </conditionalFormatting>
  <conditionalFormatting sqref="J54">
    <cfRule type="cellIs" dxfId="1352" priority="512" operator="equal">
      <formula>0.150694444444444</formula>
    </cfRule>
    <cfRule type="containsText" dxfId="1351" priority="513" operator="containsText" text="MLD5">
      <formula>NOT(ISERROR(SEARCH("MLD5",J54)))</formula>
    </cfRule>
    <cfRule type="containsText" dxfId="1350" priority="514" operator="containsText" text="MLD4">
      <formula>NOT(ISERROR(SEARCH("MLD4",J54)))</formula>
    </cfRule>
    <cfRule type="containsText" dxfId="1349" priority="515" operator="containsText" text="MLD2">
      <formula>NOT(ISERROR(SEARCH("MLD2",J54)))</formula>
    </cfRule>
    <cfRule type="containsText" dxfId="1348" priority="516" operator="containsText" text="N">
      <formula>NOT(ISERROR(SEARCH("N",J54)))</formula>
    </cfRule>
    <cfRule type="containsText" dxfId="1347" priority="517" operator="containsText" text="TC">
      <formula>NOT(ISERROR(SEARCH("TC",J54)))</formula>
    </cfRule>
    <cfRule type="containsText" dxfId="1346" priority="518" operator="containsText" text="SP">
      <formula>NOT(ISERROR(SEARCH("SP",J54)))</formula>
    </cfRule>
  </conditionalFormatting>
  <conditionalFormatting sqref="J55">
    <cfRule type="containsText" dxfId="1345" priority="7248" operator="containsText" text="TC">
      <formula>NOT(ISERROR(SEARCH("TC",J55)))</formula>
    </cfRule>
  </conditionalFormatting>
  <conditionalFormatting sqref="J20:L20">
    <cfRule type="cellIs" dxfId="1344" priority="1085" operator="equal">
      <formula>0.150694444444444</formula>
    </cfRule>
    <cfRule type="containsText" dxfId="1343" priority="1091" operator="containsText" text="MLD5">
      <formula>NOT(ISERROR(SEARCH("MLD5",J20)))</formula>
    </cfRule>
    <cfRule type="containsText" dxfId="1342" priority="1092" operator="containsText" text="MLD4">
      <formula>NOT(ISERROR(SEARCH("MLD4",J20)))</formula>
    </cfRule>
    <cfRule type="containsText" dxfId="1341" priority="1093" operator="containsText" text="MLD2">
      <formula>NOT(ISERROR(SEARCH("MLD2",J20)))</formula>
    </cfRule>
  </conditionalFormatting>
  <conditionalFormatting sqref="J24:L24">
    <cfRule type="cellIs" dxfId="1340" priority="751" operator="equal">
      <formula>0.150694444444444</formula>
    </cfRule>
    <cfRule type="containsText" dxfId="1339" priority="757" operator="containsText" text="MLD5">
      <formula>NOT(ISERROR(SEARCH("MLD5",J24)))</formula>
    </cfRule>
    <cfRule type="containsText" dxfId="1338" priority="758" operator="containsText" text="MLD4">
      <formula>NOT(ISERROR(SEARCH("MLD4",J24)))</formula>
    </cfRule>
    <cfRule type="containsText" dxfId="1337" priority="759" operator="containsText" text="MLD2">
      <formula>NOT(ISERROR(SEARCH("MLD2",J24)))</formula>
    </cfRule>
  </conditionalFormatting>
  <conditionalFormatting sqref="J29:L29">
    <cfRule type="cellIs" dxfId="1336" priority="1131" operator="equal">
      <formula>0.150694444444444</formula>
    </cfRule>
    <cfRule type="containsText" dxfId="1335" priority="1137" operator="containsText" text="MLD5">
      <formula>NOT(ISERROR(SEARCH("MLD5",J29)))</formula>
    </cfRule>
    <cfRule type="containsText" dxfId="1334" priority="1138" operator="containsText" text="MLD4">
      <formula>NOT(ISERROR(SEARCH("MLD4",J29)))</formula>
    </cfRule>
    <cfRule type="containsText" dxfId="1333" priority="1139" operator="containsText" text="MLD2">
      <formula>NOT(ISERROR(SEARCH("MLD2",J29)))</formula>
    </cfRule>
  </conditionalFormatting>
  <conditionalFormatting sqref="J51:L51">
    <cfRule type="containsText" dxfId="1332" priority="1679" operator="containsText" text="N">
      <formula>NOT(ISERROR(SEARCH("N",J51)))</formula>
    </cfRule>
    <cfRule type="containsText" dxfId="1331" priority="1680" operator="containsText" text="SP">
      <formula>NOT(ISERROR(SEARCH("SP",J51)))</formula>
    </cfRule>
  </conditionalFormatting>
  <conditionalFormatting sqref="J11:M11">
    <cfRule type="containsText" dxfId="1330" priority="1141" operator="containsText" text="SP">
      <formula>NOT(ISERROR(SEARCH("SP",J11)))</formula>
    </cfRule>
    <cfRule type="containsText" dxfId="1329" priority="1145" operator="containsText" text="STB">
      <formula>NOT(ISERROR(SEARCH("STB",J11)))</formula>
    </cfRule>
    <cfRule type="containsText" dxfId="1328" priority="1147" operator="containsText" text="MLD">
      <formula>NOT(ISERROR(SEARCH("MLD",J11)))</formula>
    </cfRule>
    <cfRule type="containsText" dxfId="1327" priority="1148" operator="containsText" text="N">
      <formula>NOT(ISERROR(SEARCH("N",J11)))</formula>
    </cfRule>
  </conditionalFormatting>
  <conditionalFormatting sqref="J22:M23">
    <cfRule type="containsText" dxfId="1326" priority="2198" operator="containsText" text="N">
      <formula>NOT(ISERROR(SEARCH("N",J22)))</formula>
    </cfRule>
    <cfRule type="containsText" dxfId="1325" priority="2199" operator="containsText" text="SP">
      <formula>NOT(ISERROR(SEARCH("SP",J22)))</formula>
    </cfRule>
    <cfRule type="containsText" dxfId="1324" priority="2200" operator="containsText" text="STB">
      <formula>NOT(ISERROR(SEARCH("STB",J22)))</formula>
    </cfRule>
    <cfRule type="containsText" dxfId="1323" priority="2201" operator="containsText" text="MLD">
      <formula>NOT(ISERROR(SEARCH("MLD",J22)))</formula>
    </cfRule>
  </conditionalFormatting>
  <conditionalFormatting sqref="J28:M28">
    <cfRule type="containsText" dxfId="1322" priority="715" operator="containsText" text="STB">
      <formula>NOT(ISERROR(SEARCH("STB",J28)))</formula>
    </cfRule>
    <cfRule type="containsText" dxfId="1321" priority="716" operator="containsText" text="MLD">
      <formula>NOT(ISERROR(SEARCH("MLD",J28)))</formula>
    </cfRule>
    <cfRule type="containsText" dxfId="1320" priority="717" operator="containsText" text="N">
      <formula>NOT(ISERROR(SEARCH("N",J28)))</formula>
    </cfRule>
  </conditionalFormatting>
  <conditionalFormatting sqref="J30:M31">
    <cfRule type="containsText" dxfId="1319" priority="560" operator="containsText" text="SP">
      <formula>NOT(ISERROR(SEARCH("SP",J30)))</formula>
    </cfRule>
    <cfRule type="containsText" dxfId="1318" priority="561" operator="containsText" text="STB">
      <formula>NOT(ISERROR(SEARCH("STB",J30)))</formula>
    </cfRule>
    <cfRule type="containsText" dxfId="1317" priority="562" operator="containsText" text="MLD">
      <formula>NOT(ISERROR(SEARCH("MLD",J30)))</formula>
    </cfRule>
    <cfRule type="containsText" dxfId="1316" priority="563" operator="containsText" text="N">
      <formula>NOT(ISERROR(SEARCH("N",J30)))</formula>
    </cfRule>
  </conditionalFormatting>
  <conditionalFormatting sqref="J42:M42">
    <cfRule type="containsText" dxfId="1315" priority="1" operator="containsText" text="SP">
      <formula>NOT(ISERROR(SEARCH("SP",J42)))</formula>
    </cfRule>
    <cfRule type="containsText" dxfId="1314" priority="2" operator="containsText" text="STB">
      <formula>NOT(ISERROR(SEARCH("STB",J42)))</formula>
    </cfRule>
    <cfRule type="containsText" dxfId="1313" priority="3" operator="containsText" text="MLD">
      <formula>NOT(ISERROR(SEARCH("MLD",J42)))</formula>
    </cfRule>
    <cfRule type="containsText" dxfId="1312" priority="4" operator="containsText" text="N">
      <formula>NOT(ISERROR(SEARCH("N",J42)))</formula>
    </cfRule>
  </conditionalFormatting>
  <conditionalFormatting sqref="J15:Q15">
    <cfRule type="containsText" dxfId="1311" priority="2226" operator="containsText" text="N">
      <formula>NOT(ISERROR(SEARCH("N",J15)))</formula>
    </cfRule>
    <cfRule type="containsText" dxfId="1310" priority="2227" operator="containsText" text="SP">
      <formula>NOT(ISERROR(SEARCH("SP",J15)))</formula>
    </cfRule>
    <cfRule type="containsText" dxfId="1309" priority="2228" operator="containsText" text="STB">
      <formula>NOT(ISERROR(SEARCH("STB",J15)))</formula>
    </cfRule>
    <cfRule type="containsText" dxfId="1308" priority="2229" operator="containsText" text="MLD">
      <formula>NOT(ISERROR(SEARCH("MLD",J15)))</formula>
    </cfRule>
  </conditionalFormatting>
  <conditionalFormatting sqref="J17:Q17">
    <cfRule type="containsText" dxfId="1307" priority="1419" operator="containsText" text="MLD">
      <formula>NOT(ISERROR(SEARCH("MLD",J17)))</formula>
    </cfRule>
    <cfRule type="containsText" dxfId="1306" priority="1420" operator="containsText" text="N">
      <formula>NOT(ISERROR(SEARCH("N",J17)))</formula>
    </cfRule>
  </conditionalFormatting>
  <conditionalFormatting sqref="J33:Q33">
    <cfRule type="containsText" dxfId="1305" priority="2089" operator="containsText" text="MLD5">
      <formula>NOT(ISERROR(SEARCH("MLD5",J33)))</formula>
    </cfRule>
    <cfRule type="containsText" dxfId="1304" priority="2090" operator="containsText" text="MLD4">
      <formula>NOT(ISERROR(SEARCH("MLD4",J33)))</formula>
    </cfRule>
    <cfRule type="containsText" dxfId="1303" priority="2091" operator="containsText" text="MLD2">
      <formula>NOT(ISERROR(SEARCH("MLD2",J33)))</formula>
    </cfRule>
    <cfRule type="containsText" dxfId="1302" priority="2092" operator="containsText" text="N">
      <formula>NOT(ISERROR(SEARCH("N",J33)))</formula>
    </cfRule>
    <cfRule type="containsText" dxfId="1301" priority="2093" operator="containsText" text="SP">
      <formula>NOT(ISERROR(SEARCH("SP",J33)))</formula>
    </cfRule>
    <cfRule type="containsText" dxfId="1300" priority="2094" operator="containsText" text="STB">
      <formula>NOT(ISERROR(SEARCH("STB",J33)))</formula>
    </cfRule>
    <cfRule type="containsText" dxfId="1299" priority="2095" operator="containsText" text="MLD">
      <formula>NOT(ISERROR(SEARCH("MLD",J33)))</formula>
    </cfRule>
  </conditionalFormatting>
  <conditionalFormatting sqref="K7:L7">
    <cfRule type="containsText" dxfId="1298" priority="1397" operator="containsText" text="TC">
      <formula>NOT(ISERROR(SEARCH("TC",K7)))</formula>
    </cfRule>
  </conditionalFormatting>
  <conditionalFormatting sqref="K7:L9">
    <cfRule type="containsText" dxfId="1297" priority="131" operator="containsText" text="N">
      <formula>NOT(ISERROR(SEARCH("N",K7)))</formula>
    </cfRule>
  </conditionalFormatting>
  <conditionalFormatting sqref="K8:L9">
    <cfRule type="containsText" dxfId="1296" priority="132" operator="containsText" text="SP">
      <formula>NOT(ISERROR(SEARCH("SP",K8)))</formula>
    </cfRule>
    <cfRule type="containsText" dxfId="1295" priority="133" operator="containsText" text="STB">
      <formula>NOT(ISERROR(SEARCH("STB",K8)))</formula>
    </cfRule>
    <cfRule type="containsText" dxfId="1294" priority="134" operator="containsText" text="MLD">
      <formula>NOT(ISERROR(SEARCH("MLD",K8)))</formula>
    </cfRule>
  </conditionalFormatting>
  <conditionalFormatting sqref="K12:L12">
    <cfRule type="containsText" dxfId="1293" priority="99" operator="containsText" text="SP">
      <formula>NOT(ISERROR(SEARCH("SP",K12)))</formula>
    </cfRule>
    <cfRule type="containsText" dxfId="1292" priority="100" operator="containsText" text="STB">
      <formula>NOT(ISERROR(SEARCH("STB",K12)))</formula>
    </cfRule>
    <cfRule type="containsText" dxfId="1291" priority="101" operator="containsText" text="MLD">
      <formula>NOT(ISERROR(SEARCH("MLD",K12)))</formula>
    </cfRule>
    <cfRule type="containsText" dxfId="1290" priority="102" operator="containsText" text="N">
      <formula>NOT(ISERROR(SEARCH("N",K12)))</formula>
    </cfRule>
  </conditionalFormatting>
  <conditionalFormatting sqref="K16:L16">
    <cfRule type="containsText" dxfId="1289" priority="902" operator="containsText" text="TC">
      <formula>NOT(ISERROR(SEARCH("TC",K16)))</formula>
    </cfRule>
    <cfRule type="containsText" dxfId="1288" priority="906" operator="containsText" text="N">
      <formula>NOT(ISERROR(SEARCH("N",K16)))</formula>
    </cfRule>
  </conditionalFormatting>
  <conditionalFormatting sqref="K20:L20">
    <cfRule type="containsText" dxfId="1287" priority="1086" operator="containsText" text="TC">
      <formula>NOT(ISERROR(SEARCH("TC",K20)))</formula>
    </cfRule>
    <cfRule type="containsText" dxfId="1286" priority="1090" operator="containsText" text="N">
      <formula>NOT(ISERROR(SEARCH("N",K20)))</formula>
    </cfRule>
  </conditionalFormatting>
  <conditionalFormatting sqref="K24:L24">
    <cfRule type="containsText" dxfId="1285" priority="752" operator="containsText" text="TC">
      <formula>NOT(ISERROR(SEARCH("TC",K24)))</formula>
    </cfRule>
    <cfRule type="containsText" dxfId="1284" priority="756" operator="containsText" text="N">
      <formula>NOT(ISERROR(SEARCH("N",K24)))</formula>
    </cfRule>
  </conditionalFormatting>
  <conditionalFormatting sqref="K29:L29">
    <cfRule type="containsText" dxfId="1283" priority="1132" operator="containsText" text="TC">
      <formula>NOT(ISERROR(SEARCH("TC",K29)))</formula>
    </cfRule>
    <cfRule type="containsText" dxfId="1282" priority="1136" operator="containsText" text="N">
      <formula>NOT(ISERROR(SEARCH("N",K29)))</formula>
    </cfRule>
  </conditionalFormatting>
  <conditionalFormatting sqref="K38:L38">
    <cfRule type="containsText" dxfId="1281" priority="179" operator="containsText" text="N">
      <formula>NOT(ISERROR(SEARCH("N",K38)))</formula>
    </cfRule>
    <cfRule type="containsText" dxfId="1280" priority="180" operator="containsText" text="SP">
      <formula>NOT(ISERROR(SEARCH("SP",K38)))</formula>
    </cfRule>
    <cfRule type="containsText" dxfId="1279" priority="181" operator="containsText" text="STB">
      <formula>NOT(ISERROR(SEARCH("STB",K38)))</formula>
    </cfRule>
    <cfRule type="containsText" dxfId="1278" priority="182" operator="containsText" text="MLD">
      <formula>NOT(ISERROR(SEARCH("MLD",K38)))</formula>
    </cfRule>
  </conditionalFormatting>
  <conditionalFormatting sqref="K41:L41">
    <cfRule type="containsText" dxfId="1277" priority="175" operator="containsText" text="N">
      <formula>NOT(ISERROR(SEARCH("N",K41)))</formula>
    </cfRule>
    <cfRule type="containsText" dxfId="1276" priority="176" operator="containsText" text="SP">
      <formula>NOT(ISERROR(SEARCH("SP",K41)))</formula>
    </cfRule>
    <cfRule type="containsText" dxfId="1275" priority="177" operator="containsText" text="STB">
      <formula>NOT(ISERROR(SEARCH("STB",K41)))</formula>
    </cfRule>
    <cfRule type="containsText" dxfId="1274" priority="178" operator="containsText" text="MLD">
      <formula>NOT(ISERROR(SEARCH("MLD",K41)))</formula>
    </cfRule>
  </conditionalFormatting>
  <conditionalFormatting sqref="K43:L43">
    <cfRule type="containsText" dxfId="1273" priority="171" operator="containsText" text="N">
      <formula>NOT(ISERROR(SEARCH("N",K43)))</formula>
    </cfRule>
    <cfRule type="containsText" dxfId="1272" priority="172" operator="containsText" text="SP">
      <formula>NOT(ISERROR(SEARCH("SP",K43)))</formula>
    </cfRule>
    <cfRule type="containsText" dxfId="1271" priority="173" operator="containsText" text="STB">
      <formula>NOT(ISERROR(SEARCH("STB",K43)))</formula>
    </cfRule>
    <cfRule type="containsText" dxfId="1270" priority="174" operator="containsText" text="MLD">
      <formula>NOT(ISERROR(SEARCH("MLD",K43)))</formula>
    </cfRule>
  </conditionalFormatting>
  <conditionalFormatting sqref="K51:L51">
    <cfRule type="containsText" dxfId="1269" priority="1681" operator="containsText" text="STB">
      <formula>NOT(ISERROR(SEARCH("STB",K51)))</formula>
    </cfRule>
    <cfRule type="containsText" dxfId="1268" priority="1682" operator="containsText" text="MLD">
      <formula>NOT(ISERROR(SEARCH("MLD",K51)))</formula>
    </cfRule>
  </conditionalFormatting>
  <conditionalFormatting sqref="K54:L54">
    <cfRule type="containsText" dxfId="1267" priority="500" operator="containsText" text="N">
      <formula>NOT(ISERROR(SEARCH("N",K54)))</formula>
    </cfRule>
    <cfRule type="containsText" dxfId="1266" priority="501" operator="containsText" text="SP">
      <formula>NOT(ISERROR(SEARCH("SP",K54)))</formula>
    </cfRule>
    <cfRule type="containsText" dxfId="1265" priority="502" operator="containsText" text="STB">
      <formula>NOT(ISERROR(SEARCH("STB",K54)))</formula>
    </cfRule>
    <cfRule type="containsText" dxfId="1264" priority="503" operator="containsText" text="MLD">
      <formula>NOT(ISERROR(SEARCH("MLD",K54)))</formula>
    </cfRule>
  </conditionalFormatting>
  <conditionalFormatting sqref="K55:L55">
    <cfRule type="containsText" dxfId="1263" priority="7232" operator="containsText" text="TC">
      <formula>NOT(ISERROR(SEARCH("TC",K55)))</formula>
    </cfRule>
  </conditionalFormatting>
  <conditionalFormatting sqref="M7:M9">
    <cfRule type="cellIs" dxfId="1262" priority="1395" operator="lessThan">
      <formula>0.208333333333333</formula>
    </cfRule>
  </conditionalFormatting>
  <conditionalFormatting sqref="M12">
    <cfRule type="containsText" dxfId="1261" priority="842" operator="containsText" text="N">
      <formula>NOT(ISERROR(SEARCH("N",M12)))</formula>
    </cfRule>
    <cfRule type="containsText" dxfId="1260" priority="843" operator="containsText" text="SP">
      <formula>NOT(ISERROR(SEARCH("SP",M12)))</formula>
    </cfRule>
    <cfRule type="containsText" dxfId="1259" priority="844" operator="containsText" text="STB">
      <formula>NOT(ISERROR(SEARCH("STB",M12)))</formula>
    </cfRule>
    <cfRule type="containsText" dxfId="1258" priority="845" operator="containsText" text="MLD">
      <formula>NOT(ISERROR(SEARCH("MLD",M12)))</formula>
    </cfRule>
    <cfRule type="cellIs" dxfId="1257" priority="846" operator="lessThan">
      <formula>0.208333333333333</formula>
    </cfRule>
  </conditionalFormatting>
  <conditionalFormatting sqref="M14:M16">
    <cfRule type="cellIs" dxfId="1256" priority="897" operator="lessThan">
      <formula>0.208333333333333</formula>
    </cfRule>
  </conditionalFormatting>
  <conditionalFormatting sqref="M16">
    <cfRule type="containsText" dxfId="1255" priority="894" operator="containsText" text="SP">
      <formula>NOT(ISERROR(SEARCH("SP",M16)))</formula>
    </cfRule>
    <cfRule type="containsText" dxfId="1254" priority="895" operator="containsText" text="STB">
      <formula>NOT(ISERROR(SEARCH("STB",M16)))</formula>
    </cfRule>
    <cfRule type="containsText" dxfId="1253" priority="896" operator="containsText" text="MLD">
      <formula>NOT(ISERROR(SEARCH("MLD",M16)))</formula>
    </cfRule>
  </conditionalFormatting>
  <conditionalFormatting sqref="M20">
    <cfRule type="containsText" dxfId="1252" priority="1079" operator="containsText" text="SP">
      <formula>NOT(ISERROR(SEARCH("SP",M20)))</formula>
    </cfRule>
    <cfRule type="containsText" dxfId="1251" priority="1080" operator="containsText" text="STB">
      <formula>NOT(ISERROR(SEARCH("STB",M20)))</formula>
    </cfRule>
    <cfRule type="containsText" dxfId="1250" priority="1081" operator="containsText" text="MLD">
      <formula>NOT(ISERROR(SEARCH("MLD",M20)))</formula>
    </cfRule>
    <cfRule type="cellIs" dxfId="1249" priority="1082" operator="lessThan">
      <formula>0.208333333333333</formula>
    </cfRule>
  </conditionalFormatting>
  <conditionalFormatting sqref="M22:M24">
    <cfRule type="cellIs" dxfId="1248" priority="747" operator="lessThan">
      <formula>0.208333333333333</formula>
    </cfRule>
  </conditionalFormatting>
  <conditionalFormatting sqref="M24">
    <cfRule type="containsText" dxfId="1247" priority="744" operator="containsText" text="SP">
      <formula>NOT(ISERROR(SEARCH("SP",M24)))</formula>
    </cfRule>
    <cfRule type="containsText" dxfId="1246" priority="745" operator="containsText" text="STB">
      <formula>NOT(ISERROR(SEARCH("STB",M24)))</formula>
    </cfRule>
    <cfRule type="containsText" dxfId="1245" priority="746" operator="containsText" text="MLD">
      <formula>NOT(ISERROR(SEARCH("MLD",M24)))</formula>
    </cfRule>
  </conditionalFormatting>
  <conditionalFormatting sqref="M29">
    <cfRule type="containsText" dxfId="1244" priority="1125" operator="containsText" text="SP">
      <formula>NOT(ISERROR(SEARCH("SP",M29)))</formula>
    </cfRule>
    <cfRule type="containsText" dxfId="1243" priority="1126" operator="containsText" text="STB">
      <formula>NOT(ISERROR(SEARCH("STB",M29)))</formula>
    </cfRule>
    <cfRule type="containsText" dxfId="1242" priority="1127" operator="containsText" text="MLD">
      <formula>NOT(ISERROR(SEARCH("MLD",M29)))</formula>
    </cfRule>
    <cfRule type="cellIs" dxfId="1241" priority="1128" operator="lessThan">
      <formula>0.208333333333333</formula>
    </cfRule>
  </conditionalFormatting>
  <conditionalFormatting sqref="M33">
    <cfRule type="cellIs" dxfId="1240" priority="1774" operator="lessThan">
      <formula>0.208333333333333</formula>
    </cfRule>
  </conditionalFormatting>
  <conditionalFormatting sqref="M38">
    <cfRule type="cellIs" dxfId="1239" priority="1724" operator="lessThan">
      <formula>0.208333333333333</formula>
    </cfRule>
  </conditionalFormatting>
  <conditionalFormatting sqref="M40:M41 M43:M44">
    <cfRule type="cellIs" dxfId="1238" priority="535" operator="lessThan">
      <formula>0.208333333333333</formula>
    </cfRule>
  </conditionalFormatting>
  <conditionalFormatting sqref="M51">
    <cfRule type="cellIs" dxfId="1237" priority="1683" operator="equal">
      <formula>0.150694444444444</formula>
    </cfRule>
    <cfRule type="containsText" dxfId="1236" priority="1684" operator="containsText" text="MLD5">
      <formula>NOT(ISERROR(SEARCH("MLD5",M51)))</formula>
    </cfRule>
    <cfRule type="containsText" dxfId="1235" priority="1685" operator="containsText" text="MLD4">
      <formula>NOT(ISERROR(SEARCH("MLD4",M51)))</formula>
    </cfRule>
    <cfRule type="containsText" dxfId="1234" priority="1686" operator="containsText" text="MLD2">
      <formula>NOT(ISERROR(SEARCH("MLD2",M51)))</formula>
    </cfRule>
  </conditionalFormatting>
  <conditionalFormatting sqref="M54">
    <cfRule type="cellIs" dxfId="1233" priority="504" operator="equal">
      <formula>0.150694444444444</formula>
    </cfRule>
    <cfRule type="containsText" dxfId="1232" priority="510" operator="containsText" text="STB">
      <formula>NOT(ISERROR(SEARCH("STB",M54)))</formula>
    </cfRule>
    <cfRule type="containsText" dxfId="1231" priority="511" operator="containsText" text="MLD">
      <formula>NOT(ISERROR(SEARCH("MLD",M54)))</formula>
    </cfRule>
  </conditionalFormatting>
  <conditionalFormatting sqref="M20:N20">
    <cfRule type="containsText" dxfId="1230" priority="1077" operator="containsText" text="N">
      <formula>NOT(ISERROR(SEARCH("N",M20)))</formula>
    </cfRule>
  </conditionalFormatting>
  <conditionalFormatting sqref="M29:N29">
    <cfRule type="containsText" dxfId="1229" priority="1123" operator="containsText" text="N">
      <formula>NOT(ISERROR(SEARCH("N",M29)))</formula>
    </cfRule>
  </conditionalFormatting>
  <conditionalFormatting sqref="M41:N41 N42 M43:N43">
    <cfRule type="cellIs" dxfId="1228" priority="532" operator="equal">
      <formula>0.150694444444444</formula>
    </cfRule>
    <cfRule type="containsText" dxfId="1227" priority="533" operator="containsText" text="MLD4">
      <formula>NOT(ISERROR(SEARCH("MLD4",M41)))</formula>
    </cfRule>
    <cfRule type="containsText" dxfId="1226" priority="534" operator="containsText" text="MLD2">
      <formula>NOT(ISERROR(SEARCH("MLD2",M41)))</formula>
    </cfRule>
    <cfRule type="containsText" dxfId="1225" priority="538" operator="containsText" text="MLD5">
      <formula>NOT(ISERROR(SEARCH("MLD5",M41)))</formula>
    </cfRule>
  </conditionalFormatting>
  <conditionalFormatting sqref="M41:N41 N42">
    <cfRule type="containsText" dxfId="1224" priority="1557" operator="containsText" text="N">
      <formula>NOT(ISERROR(SEARCH("N",M41)))</formula>
    </cfRule>
    <cfRule type="containsText" dxfId="1223" priority="1558" operator="containsText" text="SP">
      <formula>NOT(ISERROR(SEARCH("SP",M41)))</formula>
    </cfRule>
    <cfRule type="containsText" dxfId="1222" priority="1559" operator="containsText" text="STB">
      <formula>NOT(ISERROR(SEARCH("STB",M41)))</formula>
    </cfRule>
    <cfRule type="containsText" dxfId="1221" priority="1560" operator="containsText" text="MLD">
      <formula>NOT(ISERROR(SEARCH("MLD",M41)))</formula>
    </cfRule>
  </conditionalFormatting>
  <conditionalFormatting sqref="M43:N43">
    <cfRule type="containsText" dxfId="1220" priority="1514" operator="containsText" text="N">
      <formula>NOT(ISERROR(SEARCH("N",M43)))</formula>
    </cfRule>
    <cfRule type="containsText" dxfId="1219" priority="1515" operator="containsText" text="SP">
      <formula>NOT(ISERROR(SEARCH("SP",M43)))</formula>
    </cfRule>
    <cfRule type="containsText" dxfId="1218" priority="1516" operator="containsText" text="STB">
      <formula>NOT(ISERROR(SEARCH("STB",M43)))</formula>
    </cfRule>
    <cfRule type="containsText" dxfId="1217" priority="1517" operator="containsText" text="MLD">
      <formula>NOT(ISERROR(SEARCH("MLD",M43)))</formula>
    </cfRule>
  </conditionalFormatting>
  <conditionalFormatting sqref="M51:N51">
    <cfRule type="containsText" dxfId="1216" priority="1687" operator="containsText" text="N">
      <formula>NOT(ISERROR(SEARCH("N",M51)))</formula>
    </cfRule>
    <cfRule type="containsText" dxfId="1215" priority="1688" operator="containsText" text="SP">
      <formula>NOT(ISERROR(SEARCH("SP",M51)))</formula>
    </cfRule>
    <cfRule type="containsText" dxfId="1214" priority="1689" operator="containsText" text="STB">
      <formula>NOT(ISERROR(SEARCH("STB",M51)))</formula>
    </cfRule>
    <cfRule type="containsText" dxfId="1213" priority="1690" operator="containsText" text="MLD">
      <formula>NOT(ISERROR(SEARCH("MLD",M51)))</formula>
    </cfRule>
  </conditionalFormatting>
  <conditionalFormatting sqref="M54:N54">
    <cfRule type="containsText" dxfId="1212" priority="505" operator="containsText" text="MLD5">
      <formula>NOT(ISERROR(SEARCH("MLD5",M54)))</formula>
    </cfRule>
    <cfRule type="containsText" dxfId="1211" priority="506" operator="containsText" text="MLD4">
      <formula>NOT(ISERROR(SEARCH("MLD4",M54)))</formula>
    </cfRule>
    <cfRule type="containsText" dxfId="1210" priority="507" operator="containsText" text="MLD2">
      <formula>NOT(ISERROR(SEARCH("MLD2",M54)))</formula>
    </cfRule>
  </conditionalFormatting>
  <conditionalFormatting sqref="M55:N55">
    <cfRule type="containsText" dxfId="1209" priority="7242" operator="containsText" text="SP">
      <formula>NOT(ISERROR(SEARCH("SP",M55)))</formula>
    </cfRule>
  </conditionalFormatting>
  <conditionalFormatting sqref="M20:P20">
    <cfRule type="cellIs" dxfId="1208" priority="1068" operator="equal">
      <formula>0.150694444444444</formula>
    </cfRule>
    <cfRule type="containsText" dxfId="1207" priority="1074" operator="containsText" text="MLD5">
      <formula>NOT(ISERROR(SEARCH("MLD5",M20)))</formula>
    </cfRule>
    <cfRule type="containsText" dxfId="1206" priority="1075" operator="containsText" text="MLD4">
      <formula>NOT(ISERROR(SEARCH("MLD4",M20)))</formula>
    </cfRule>
    <cfRule type="containsText" dxfId="1205" priority="1076" operator="containsText" text="MLD2">
      <formula>NOT(ISERROR(SEARCH("MLD2",M20)))</formula>
    </cfRule>
  </conditionalFormatting>
  <conditionalFormatting sqref="M29:P29">
    <cfRule type="cellIs" dxfId="1204" priority="1114" operator="equal">
      <formula>0.150694444444444</formula>
    </cfRule>
    <cfRule type="containsText" dxfId="1203" priority="1120" operator="containsText" text="MLD5">
      <formula>NOT(ISERROR(SEARCH("MLD5",M29)))</formula>
    </cfRule>
    <cfRule type="containsText" dxfId="1202" priority="1121" operator="containsText" text="MLD4">
      <formula>NOT(ISERROR(SEARCH("MLD4",M29)))</formula>
    </cfRule>
    <cfRule type="containsText" dxfId="1201" priority="1122" operator="containsText" text="MLD2">
      <formula>NOT(ISERROR(SEARCH("MLD2",M29)))</formula>
    </cfRule>
  </conditionalFormatting>
  <conditionalFormatting sqref="M54:P54">
    <cfRule type="containsText" dxfId="1200" priority="508" operator="containsText" text="N">
      <formula>NOT(ISERROR(SEARCH("N",M54)))</formula>
    </cfRule>
    <cfRule type="containsText" dxfId="1199" priority="509" operator="containsText" text="SP">
      <formula>NOT(ISERROR(SEARCH("SP",M54)))</formula>
    </cfRule>
  </conditionalFormatting>
  <conditionalFormatting sqref="M16:U16">
    <cfRule type="cellIs" dxfId="1198" priority="889" operator="equal">
      <formula>0.150694444444444</formula>
    </cfRule>
    <cfRule type="containsText" dxfId="1197" priority="890" operator="containsText" text="MLD4">
      <formula>NOT(ISERROR(SEARCH("MLD4",M16)))</formula>
    </cfRule>
    <cfRule type="containsText" dxfId="1196" priority="891" operator="containsText" text="MLD2">
      <formula>NOT(ISERROR(SEARCH("MLD2",M16)))</formula>
    </cfRule>
    <cfRule type="containsText" dxfId="1195" priority="892" operator="containsText" text="MLD5">
      <formula>NOT(ISERROR(SEARCH("MLD5",M16)))</formula>
    </cfRule>
    <cfRule type="containsText" dxfId="1194" priority="893" operator="containsText" text="N">
      <formula>NOT(ISERROR(SEARCH("N",M16)))</formula>
    </cfRule>
  </conditionalFormatting>
  <conditionalFormatting sqref="M24:U24">
    <cfRule type="cellIs" dxfId="1193" priority="739" operator="equal">
      <formula>0.150694444444444</formula>
    </cfRule>
    <cfRule type="containsText" dxfId="1192" priority="740" operator="containsText" text="MLD4">
      <formula>NOT(ISERROR(SEARCH("MLD4",M24)))</formula>
    </cfRule>
    <cfRule type="containsText" dxfId="1191" priority="741" operator="containsText" text="MLD2">
      <formula>NOT(ISERROR(SEARCH("MLD2",M24)))</formula>
    </cfRule>
    <cfRule type="containsText" dxfId="1190" priority="742" operator="containsText" text="MLD5">
      <formula>NOT(ISERROR(SEARCH("MLD5",M24)))</formula>
    </cfRule>
    <cfRule type="containsText" dxfId="1189" priority="743" operator="containsText" text="N">
      <formula>NOT(ISERROR(SEARCH("N",M24)))</formula>
    </cfRule>
  </conditionalFormatting>
  <conditionalFormatting sqref="N12:N13">
    <cfRule type="containsText" dxfId="1188" priority="490" operator="containsText" text="STB">
      <formula>NOT(ISERROR(SEARCH("STB",N12)))</formula>
    </cfRule>
    <cfRule type="containsText" dxfId="1187" priority="492" operator="containsText" text="MLD">
      <formula>NOT(ISERROR(SEARCH("MLD",N12)))</formula>
    </cfRule>
  </conditionalFormatting>
  <conditionalFormatting sqref="N12:N14">
    <cfRule type="containsText" dxfId="1186" priority="491" operator="containsText" text="N">
      <formula>NOT(ISERROR(SEARCH("N",N12)))</formula>
    </cfRule>
  </conditionalFormatting>
  <conditionalFormatting sqref="N14">
    <cfRule type="containsText" dxfId="1185" priority="1005" operator="containsText" text="SP">
      <formula>NOT(ISERROR(SEARCH("SP",N14)))</formula>
    </cfRule>
    <cfRule type="containsText" dxfId="1184" priority="1006" operator="containsText" text="TC">
      <formula>NOT(ISERROR(SEARCH("TC",N14)))</formula>
    </cfRule>
    <cfRule type="containsText" dxfId="1183" priority="1009" operator="containsText" text="SP">
      <formula>NOT(ISERROR(SEARCH("SP",N14)))</formula>
    </cfRule>
    <cfRule type="containsText" dxfId="1182" priority="1010" operator="containsText" text="STB">
      <formula>NOT(ISERROR(SEARCH("STB",N14)))</formula>
    </cfRule>
    <cfRule type="containsText" dxfId="1181" priority="1011" operator="containsText" text="MLD">
      <formula>NOT(ISERROR(SEARCH("MLD",N14)))</formula>
    </cfRule>
  </conditionalFormatting>
  <conditionalFormatting sqref="N17:N18">
    <cfRule type="containsText" dxfId="1180" priority="1421" operator="containsText" text="STB">
      <formula>NOT(ISERROR(SEARCH("STB",N17)))</formula>
    </cfRule>
    <cfRule type="containsText" dxfId="1179" priority="1423" operator="containsText" text="MLD">
      <formula>NOT(ISERROR(SEARCH("MLD",N17)))</formula>
    </cfRule>
  </conditionalFormatting>
  <conditionalFormatting sqref="N17:N19">
    <cfRule type="containsText" dxfId="1178" priority="1422" operator="containsText" text="N">
      <formula>NOT(ISERROR(SEARCH("N",N17)))</formula>
    </cfRule>
  </conditionalFormatting>
  <conditionalFormatting sqref="N19">
    <cfRule type="containsText" dxfId="1177" priority="2035" operator="containsText" text="SP">
      <formula>NOT(ISERROR(SEARCH("SP",N19)))</formula>
    </cfRule>
    <cfRule type="containsText" dxfId="1176" priority="2036" operator="containsText" text="TC">
      <formula>NOT(ISERROR(SEARCH("TC",N19)))</formula>
    </cfRule>
    <cfRule type="containsText" dxfId="1175" priority="2037" operator="containsText" text="N">
      <formula>NOT(ISERROR(SEARCH("N",N19)))</formula>
    </cfRule>
    <cfRule type="containsText" dxfId="1174" priority="2038" operator="containsText" text="SP">
      <formula>NOT(ISERROR(SEARCH("SP",N19)))</formula>
    </cfRule>
    <cfRule type="containsText" dxfId="1173" priority="2039" operator="containsText" text="STB">
      <formula>NOT(ISERROR(SEARCH("STB",N19)))</formula>
    </cfRule>
    <cfRule type="containsText" dxfId="1172" priority="2040" operator="containsText" text="MLD">
      <formula>NOT(ISERROR(SEARCH("MLD",N19)))</formula>
    </cfRule>
    <cfRule type="containsText" dxfId="1171" priority="2041" operator="containsText" text="MLD5">
      <formula>NOT(ISERROR(SEARCH("MLD5",N19)))</formula>
    </cfRule>
    <cfRule type="containsText" dxfId="1170" priority="2042" operator="containsText" text="MLD4">
      <formula>NOT(ISERROR(SEARCH("MLD4",N19)))</formula>
    </cfRule>
    <cfRule type="containsText" dxfId="1169" priority="2043" operator="containsText" text="MLD2">
      <formula>NOT(ISERROR(SEARCH("MLD2",N19)))</formula>
    </cfRule>
  </conditionalFormatting>
  <conditionalFormatting sqref="N20">
    <cfRule type="containsText" dxfId="1168" priority="1065" operator="containsText" text="N">
      <formula>NOT(ISERROR(SEARCH("N",N20)))</formula>
    </cfRule>
    <cfRule type="containsText" dxfId="1167" priority="1066" operator="containsText" text="SP">
      <formula>NOT(ISERROR(SEARCH("SP",N20)))</formula>
    </cfRule>
    <cfRule type="containsText" dxfId="1166" priority="1067" operator="containsText" text="TC">
      <formula>NOT(ISERROR(SEARCH("TC",N20)))</formula>
    </cfRule>
    <cfRule type="containsText" dxfId="1165" priority="1070" operator="containsText" text="SP">
      <formula>NOT(ISERROR(SEARCH("SP",N20)))</formula>
    </cfRule>
    <cfRule type="containsText" dxfId="1164" priority="1071" operator="containsText" text="STB">
      <formula>NOT(ISERROR(SEARCH("STB",N20)))</formula>
    </cfRule>
    <cfRule type="containsText" dxfId="1163" priority="1072" operator="containsText" text="MLD">
      <formula>NOT(ISERROR(SEARCH("MLD",N20)))</formula>
    </cfRule>
  </conditionalFormatting>
  <conditionalFormatting sqref="N25 Q25">
    <cfRule type="containsText" dxfId="1162" priority="1230" operator="containsText" text="SP">
      <formula>NOT(ISERROR(SEARCH("SP",N25)))</formula>
    </cfRule>
    <cfRule type="containsText" dxfId="1161" priority="1231" operator="containsText" text="STB">
      <formula>NOT(ISERROR(SEARCH("STB",N25)))</formula>
    </cfRule>
    <cfRule type="containsText" dxfId="1160" priority="1232" operator="containsText" text="MLD">
      <formula>NOT(ISERROR(SEARCH("MLD",N25)))</formula>
    </cfRule>
  </conditionalFormatting>
  <conditionalFormatting sqref="N25 Q25:Y25">
    <cfRule type="containsText" dxfId="1159" priority="1229" operator="containsText" text="N">
      <formula>NOT(ISERROR(SEARCH("N",N25)))</formula>
    </cfRule>
  </conditionalFormatting>
  <conditionalFormatting sqref="N29">
    <cfRule type="containsText" dxfId="1158" priority="1111" operator="containsText" text="N">
      <formula>NOT(ISERROR(SEARCH("N",N29)))</formula>
    </cfRule>
    <cfRule type="containsText" dxfId="1157" priority="1112" operator="containsText" text="SP">
      <formula>NOT(ISERROR(SEARCH("SP",N29)))</formula>
    </cfRule>
    <cfRule type="containsText" dxfId="1156" priority="1113" operator="containsText" text="TC">
      <formula>NOT(ISERROR(SEARCH("TC",N29)))</formula>
    </cfRule>
    <cfRule type="containsText" dxfId="1155" priority="1116" operator="containsText" text="SP">
      <formula>NOT(ISERROR(SEARCH("SP",N29)))</formula>
    </cfRule>
    <cfRule type="containsText" dxfId="1154" priority="1117" operator="containsText" text="STB">
      <formula>NOT(ISERROR(SEARCH("STB",N29)))</formula>
    </cfRule>
    <cfRule type="containsText" dxfId="1153" priority="1118" operator="containsText" text="MLD">
      <formula>NOT(ISERROR(SEARCH("MLD",N29)))</formula>
    </cfRule>
  </conditionalFormatting>
  <conditionalFormatting sqref="N32">
    <cfRule type="containsText" dxfId="1152" priority="2127" operator="containsText" text="N">
      <formula>NOT(ISERROR(SEARCH("N",N32)))</formula>
    </cfRule>
    <cfRule type="containsText" dxfId="1151" priority="2128" operator="containsText" text="SP">
      <formula>NOT(ISERROR(SEARCH("SP",N32)))</formula>
    </cfRule>
  </conditionalFormatting>
  <conditionalFormatting sqref="N33">
    <cfRule type="containsText" dxfId="1150" priority="2028" operator="containsText" text="N">
      <formula>NOT(ISERROR(SEARCH("N",N33)))</formula>
    </cfRule>
    <cfRule type="containsText" dxfId="1149" priority="2029" operator="containsText" text="SP">
      <formula>NOT(ISERROR(SEARCH("SP",N33)))</formula>
    </cfRule>
  </conditionalFormatting>
  <conditionalFormatting sqref="N40">
    <cfRule type="cellIs" dxfId="1148" priority="202" operator="equal">
      <formula>0.150694444444444</formula>
    </cfRule>
  </conditionalFormatting>
  <conditionalFormatting sqref="N46">
    <cfRule type="containsText" dxfId="1147" priority="2081" operator="containsText" text="N">
      <formula>NOT(ISERROR(SEARCH("N",N46)))</formula>
    </cfRule>
  </conditionalFormatting>
  <conditionalFormatting sqref="N54">
    <cfRule type="containsText" dxfId="1146" priority="1934" operator="containsText" text="TC">
      <formula>NOT(ISERROR(SEARCH("TC",N54)))</formula>
    </cfRule>
  </conditionalFormatting>
  <conditionalFormatting sqref="N32:P32">
    <cfRule type="containsText" dxfId="1145" priority="2129" operator="containsText" text="TC">
      <formula>NOT(ISERROR(SEARCH("TC",N32)))</formula>
    </cfRule>
  </conditionalFormatting>
  <conditionalFormatting sqref="N33:P33">
    <cfRule type="containsText" dxfId="1144" priority="2030" operator="containsText" text="TC">
      <formula>NOT(ISERROR(SEARCH("TC",N33)))</formula>
    </cfRule>
  </conditionalFormatting>
  <conditionalFormatting sqref="N55:P55">
    <cfRule type="containsText" dxfId="1143" priority="7244" operator="containsText" text="TC">
      <formula>NOT(ISERROR(SEARCH("TC",N55)))</formula>
    </cfRule>
  </conditionalFormatting>
  <conditionalFormatting sqref="N12:Q13">
    <cfRule type="containsText" dxfId="1142" priority="486" operator="containsText" text="SP">
      <formula>NOT(ISERROR(SEARCH("SP",N12)))</formula>
    </cfRule>
    <cfRule type="containsText" dxfId="1141" priority="487" operator="containsText" text="STB">
      <formula>NOT(ISERROR(SEARCH("STB",N12)))</formula>
    </cfRule>
    <cfRule type="containsText" dxfId="1140" priority="488" operator="containsText" text="MLD">
      <formula>NOT(ISERROR(SEARCH("MLD",N12)))</formula>
    </cfRule>
    <cfRule type="containsText" dxfId="1139" priority="489" operator="containsText" text="N">
      <formula>NOT(ISERROR(SEARCH("N",N12)))</formula>
    </cfRule>
  </conditionalFormatting>
  <conditionalFormatting sqref="N22:Q22">
    <cfRule type="containsText" dxfId="1138" priority="2099" operator="containsText" text="N">
      <formula>NOT(ISERROR(SEARCH("N",N22)))</formula>
    </cfRule>
    <cfRule type="containsText" dxfId="1137" priority="2100" operator="containsText" text="SP">
      <formula>NOT(ISERROR(SEARCH("SP",N22)))</formula>
    </cfRule>
    <cfRule type="containsText" dxfId="1136" priority="2101" operator="containsText" text="STB">
      <formula>NOT(ISERROR(SEARCH("STB",N22)))</formula>
    </cfRule>
    <cfRule type="containsText" dxfId="1135" priority="2102" operator="containsText" text="MLD">
      <formula>NOT(ISERROR(SEARCH("MLD",N22)))</formula>
    </cfRule>
  </conditionalFormatting>
  <conditionalFormatting sqref="N31:Q31">
    <cfRule type="containsText" dxfId="1134" priority="2180" operator="containsText" text="N">
      <formula>NOT(ISERROR(SEARCH("N",N31)))</formula>
    </cfRule>
    <cfRule type="containsText" dxfId="1133" priority="2181" operator="containsText" text="SP">
      <formula>NOT(ISERROR(SEARCH("SP",N31)))</formula>
    </cfRule>
    <cfRule type="containsText" dxfId="1132" priority="2182" operator="containsText" text="STB">
      <formula>NOT(ISERROR(SEARCH("STB",N31)))</formula>
    </cfRule>
    <cfRule type="containsText" dxfId="1131" priority="2183" operator="containsText" text="MLD">
      <formula>NOT(ISERROR(SEARCH("MLD",N31)))</formula>
    </cfRule>
  </conditionalFormatting>
  <conditionalFormatting sqref="N32:Q32">
    <cfRule type="containsText" dxfId="1130" priority="1849" operator="containsText" text="N">
      <formula>NOT(ISERROR(SEARCH("N",N32)))</formula>
    </cfRule>
    <cfRule type="containsText" dxfId="1129" priority="1901" operator="containsText" text="SP">
      <formula>NOT(ISERROR(SEARCH("SP",N32)))</formula>
    </cfRule>
    <cfRule type="containsText" dxfId="1128" priority="1902" operator="containsText" text="STB">
      <formula>NOT(ISERROR(SEARCH("STB",N32)))</formula>
    </cfRule>
    <cfRule type="containsText" dxfId="1127" priority="1903" operator="containsText" text="MLD">
      <formula>NOT(ISERROR(SEARCH("MLD",N32)))</formula>
    </cfRule>
  </conditionalFormatting>
  <conditionalFormatting sqref="N10:U10">
    <cfRule type="containsText" dxfId="1126" priority="2236" operator="containsText" text="N">
      <formula>NOT(ISERROR(SEARCH("N",N10)))</formula>
    </cfRule>
    <cfRule type="containsText" dxfId="1125" priority="2237" operator="containsText" text="SP">
      <formula>NOT(ISERROR(SEARCH("SP",N10)))</formula>
    </cfRule>
    <cfRule type="containsText" dxfId="1124" priority="2238" operator="containsText" text="STB">
      <formula>NOT(ISERROR(SEARCH("STB",N10)))</formula>
    </cfRule>
    <cfRule type="containsText" dxfId="1123" priority="2239" operator="containsText" text="MLD">
      <formula>NOT(ISERROR(SEARCH("MLD",N10)))</formula>
    </cfRule>
  </conditionalFormatting>
  <conditionalFormatting sqref="N16:U16">
    <cfRule type="containsText" dxfId="1122" priority="2223" operator="containsText" text="SP">
      <formula>NOT(ISERROR(SEARCH("SP",N16)))</formula>
    </cfRule>
    <cfRule type="containsText" dxfId="1121" priority="2224" operator="containsText" text="STB">
      <formula>NOT(ISERROR(SEARCH("STB",N16)))</formula>
    </cfRule>
    <cfRule type="containsText" dxfId="1120" priority="2225" operator="containsText" text="MLD">
      <formula>NOT(ISERROR(SEARCH("MLD",N16)))</formula>
    </cfRule>
  </conditionalFormatting>
  <conditionalFormatting sqref="N24:U24">
    <cfRule type="containsText" dxfId="1119" priority="2195" operator="containsText" text="SP">
      <formula>NOT(ISERROR(SEARCH("SP",N24)))</formula>
    </cfRule>
    <cfRule type="containsText" dxfId="1118" priority="2196" operator="containsText" text="STB">
      <formula>NOT(ISERROR(SEARCH("STB",N24)))</formula>
    </cfRule>
    <cfRule type="containsText" dxfId="1117" priority="2197" operator="containsText" text="MLD">
      <formula>NOT(ISERROR(SEARCH("MLD",N24)))</formula>
    </cfRule>
  </conditionalFormatting>
  <conditionalFormatting sqref="N31:U32 V13:Y13 V28:AC29 F9 I9:J9 M9:Q9 V11:AC11 J15:Q15 N19:P19 B19:E20 B23:F23 I23:M23 B34:AC36 Z39 B40 E40:F40 C46:AC46 B28:E28 R17:Y17 V7:X7 V15:X15">
    <cfRule type="containsText" dxfId="1116" priority="2111" operator="containsText" text="MLD5">
      <formula>NOT(ISERROR(SEARCH("MLD5",B7)))</formula>
    </cfRule>
    <cfRule type="containsText" dxfId="1115" priority="2112" operator="containsText" text="MLD4">
      <formula>NOT(ISERROR(SEARCH("MLD4",B7)))</formula>
    </cfRule>
    <cfRule type="containsText" dxfId="1114" priority="2113" operator="containsText" text="MLD2">
      <formula>NOT(ISERROR(SEARCH("MLD2",B7)))</formula>
    </cfRule>
  </conditionalFormatting>
  <conditionalFormatting sqref="N10:X10">
    <cfRule type="cellIs" dxfId="1113" priority="1339" operator="equal">
      <formula>0.150694444444444</formula>
    </cfRule>
    <cfRule type="containsText" dxfId="1112" priority="1340" operator="containsText" text="MLD5">
      <formula>NOT(ISERROR(SEARCH("MLD5",N10)))</formula>
    </cfRule>
    <cfRule type="containsText" dxfId="1111" priority="1341" operator="containsText" text="MLD4">
      <formula>NOT(ISERROR(SEARCH("MLD4",N10)))</formula>
    </cfRule>
    <cfRule type="containsText" dxfId="1110" priority="1342" operator="containsText" text="MLD2">
      <formula>NOT(ISERROR(SEARCH("MLD2",N10)))</formula>
    </cfRule>
  </conditionalFormatting>
  <conditionalFormatting sqref="N25:AC25">
    <cfRule type="cellIs" dxfId="1109" priority="1225" operator="equal">
      <formula>0.150694444444444</formula>
    </cfRule>
    <cfRule type="containsText" dxfId="1108" priority="1226" operator="containsText" text="MLD5">
      <formula>NOT(ISERROR(SEARCH("MLD5",N25)))</formula>
    </cfRule>
    <cfRule type="containsText" dxfId="1107" priority="1227" operator="containsText" text="MLD4">
      <formula>NOT(ISERROR(SEARCH("MLD4",N25)))</formula>
    </cfRule>
    <cfRule type="containsText" dxfId="1106" priority="1228" operator="containsText" text="MLD2">
      <formula>NOT(ISERROR(SEARCH("MLD2",N25)))</formula>
    </cfRule>
  </conditionalFormatting>
  <conditionalFormatting sqref="O14:P14">
    <cfRule type="containsText" dxfId="1105" priority="1008" operator="containsText" text="TC">
      <formula>NOT(ISERROR(SEARCH("TC",O14)))</formula>
    </cfRule>
    <cfRule type="containsText" dxfId="1104" priority="1012" operator="containsText" text="N">
      <formula>NOT(ISERROR(SEARCH("N",O14)))</formula>
    </cfRule>
  </conditionalFormatting>
  <conditionalFormatting sqref="O19:P19">
    <cfRule type="containsText" dxfId="1103" priority="2134" operator="containsText" text="TC">
      <formula>NOT(ISERROR(SEARCH("TC",O19)))</formula>
    </cfRule>
  </conditionalFormatting>
  <conditionalFormatting sqref="O20:P20">
    <cfRule type="containsText" dxfId="1102" priority="1069" operator="containsText" text="TC">
      <formula>NOT(ISERROR(SEARCH("TC",O20)))</formula>
    </cfRule>
    <cfRule type="containsText" dxfId="1101" priority="1073" operator="containsText" text="N">
      <formula>NOT(ISERROR(SEARCH("N",O20)))</formula>
    </cfRule>
  </conditionalFormatting>
  <conditionalFormatting sqref="O25:P25">
    <cfRule type="containsText" dxfId="1100" priority="1223" operator="containsText" text="N">
      <formula>NOT(ISERROR(SEARCH("N",O25)))</formula>
    </cfRule>
    <cfRule type="containsText" dxfId="1099" priority="1224" operator="containsText" text="TC">
      <formula>NOT(ISERROR(SEARCH("TC",O25)))</formula>
    </cfRule>
  </conditionalFormatting>
  <conditionalFormatting sqref="O29:P29">
    <cfRule type="containsText" dxfId="1098" priority="1115" operator="containsText" text="TC">
      <formula>NOT(ISERROR(SEARCH("TC",O29)))</formula>
    </cfRule>
    <cfRule type="containsText" dxfId="1097" priority="1119" operator="containsText" text="N">
      <formula>NOT(ISERROR(SEARCH("N",O29)))</formula>
    </cfRule>
  </conditionalFormatting>
  <conditionalFormatting sqref="O38:P38">
    <cfRule type="containsText" dxfId="1096" priority="163" operator="containsText" text="N">
      <formula>NOT(ISERROR(SEARCH("N",O38)))</formula>
    </cfRule>
    <cfRule type="containsText" dxfId="1095" priority="164" operator="containsText" text="SP">
      <formula>NOT(ISERROR(SEARCH("SP",O38)))</formula>
    </cfRule>
    <cfRule type="containsText" dxfId="1094" priority="165" operator="containsText" text="STB">
      <formula>NOT(ISERROR(SEARCH("STB",O38)))</formula>
    </cfRule>
    <cfRule type="containsText" dxfId="1093" priority="166" operator="containsText" text="MLD">
      <formula>NOT(ISERROR(SEARCH("MLD",O38)))</formula>
    </cfRule>
  </conditionalFormatting>
  <conditionalFormatting sqref="O41:P43">
    <cfRule type="containsText" dxfId="1092" priority="167" operator="containsText" text="N">
      <formula>NOT(ISERROR(SEARCH("N",O41)))</formula>
    </cfRule>
    <cfRule type="containsText" dxfId="1091" priority="168" operator="containsText" text="SP">
      <formula>NOT(ISERROR(SEARCH("SP",O41)))</formula>
    </cfRule>
    <cfRule type="containsText" dxfId="1090" priority="169" operator="containsText" text="STB">
      <formula>NOT(ISERROR(SEARCH("STB",O41)))</formula>
    </cfRule>
    <cfRule type="containsText" dxfId="1089" priority="170" operator="containsText" text="MLD">
      <formula>NOT(ISERROR(SEARCH("MLD",O41)))</formula>
    </cfRule>
  </conditionalFormatting>
  <conditionalFormatting sqref="O54:P54">
    <cfRule type="containsText" dxfId="1088" priority="1697" operator="containsText" text="STB">
      <formula>NOT(ISERROR(SEARCH("STB",O54)))</formula>
    </cfRule>
    <cfRule type="containsText" dxfId="1087" priority="1698" operator="containsText" text="MLD">
      <formula>NOT(ISERROR(SEARCH("MLD",O54)))</formula>
    </cfRule>
  </conditionalFormatting>
  <conditionalFormatting sqref="O33:Q33">
    <cfRule type="containsText" dxfId="1086" priority="2031" operator="containsText" text="N">
      <formula>NOT(ISERROR(SEARCH("N",O33)))</formula>
    </cfRule>
  </conditionalFormatting>
  <conditionalFormatting sqref="O51:Q51">
    <cfRule type="containsText" dxfId="1085" priority="1677" operator="containsText" text="STB">
      <formula>NOT(ISERROR(SEARCH("STB",O51)))</formula>
    </cfRule>
    <cfRule type="containsText" dxfId="1084" priority="1678" operator="containsText" text="MLD">
      <formula>NOT(ISERROR(SEARCH("MLD",O51)))</formula>
    </cfRule>
  </conditionalFormatting>
  <conditionalFormatting sqref="O55:Q55">
    <cfRule type="containsText" dxfId="1083" priority="7254" operator="containsText" text="N">
      <formula>NOT(ISERROR(SEARCH("N",O55)))</formula>
    </cfRule>
  </conditionalFormatting>
  <conditionalFormatting sqref="O51:R51">
    <cfRule type="containsText" dxfId="1082" priority="444" operator="containsText" text="SP">
      <formula>NOT(ISERROR(SEARCH("SP",O51)))</formula>
    </cfRule>
  </conditionalFormatting>
  <conditionalFormatting sqref="O32:U32 AA11:AC11">
    <cfRule type="containsText" dxfId="1081" priority="2130" operator="containsText" text="N">
      <formula>NOT(ISERROR(SEARCH("N",O11)))</formula>
    </cfRule>
  </conditionalFormatting>
  <conditionalFormatting sqref="O51:U51">
    <cfRule type="containsText" dxfId="1080" priority="434" operator="containsText" text="N">
      <formula>NOT(ISERROR(SEARCH("N",O51)))</formula>
    </cfRule>
  </conditionalFormatting>
  <conditionalFormatting sqref="Q9:Q10">
    <cfRule type="cellIs" dxfId="1079" priority="1773" operator="lessThan">
      <formula>0.208333333333333</formula>
    </cfRule>
  </conditionalFormatting>
  <conditionalFormatting sqref="Q14">
    <cfRule type="cellIs" dxfId="1078" priority="989" operator="equal">
      <formula>0.150694444444444</formula>
    </cfRule>
    <cfRule type="containsText" dxfId="1077" priority="995" operator="containsText" text="MLD5">
      <formula>NOT(ISERROR(SEARCH("MLD5",Q14)))</formula>
    </cfRule>
    <cfRule type="containsText" dxfId="1076" priority="996" operator="containsText" text="MLD4">
      <formula>NOT(ISERROR(SEARCH("MLD4",Q14)))</formula>
    </cfRule>
    <cfRule type="containsText" dxfId="1075" priority="997" operator="containsText" text="MLD2">
      <formula>NOT(ISERROR(SEARCH("MLD2",Q14)))</formula>
    </cfRule>
    <cfRule type="containsText" dxfId="1074" priority="999" operator="containsText" text="N">
      <formula>NOT(ISERROR(SEARCH("N",Q14)))</formula>
    </cfRule>
    <cfRule type="containsText" dxfId="1073" priority="1000" operator="containsText" text="SP">
      <formula>NOT(ISERROR(SEARCH("SP",Q14)))</formula>
    </cfRule>
    <cfRule type="containsText" dxfId="1072" priority="1001" operator="containsText" text="STB">
      <formula>NOT(ISERROR(SEARCH("STB",Q14)))</formula>
    </cfRule>
    <cfRule type="containsText" dxfId="1071" priority="1002" operator="containsText" text="MLD">
      <formula>NOT(ISERROR(SEARCH("MLD",Q14)))</formula>
    </cfRule>
  </conditionalFormatting>
  <conditionalFormatting sqref="Q14:Q16">
    <cfRule type="cellIs" dxfId="1070" priority="1003" operator="lessThan">
      <formula>0.208333333333333</formula>
    </cfRule>
  </conditionalFormatting>
  <conditionalFormatting sqref="Q19:Q20">
    <cfRule type="cellIs" dxfId="1069" priority="1056" operator="equal">
      <formula>0.150694444444444</formula>
    </cfRule>
    <cfRule type="containsText" dxfId="1068" priority="1057" operator="containsText" text="MLD4">
      <formula>NOT(ISERROR(SEARCH("MLD4",Q19)))</formula>
    </cfRule>
    <cfRule type="containsText" dxfId="1067" priority="1058" operator="containsText" text="MLD2">
      <formula>NOT(ISERROR(SEARCH("MLD2",Q19)))</formula>
    </cfRule>
    <cfRule type="containsText" dxfId="1066" priority="1059" operator="containsText" text="MLD5">
      <formula>NOT(ISERROR(SEARCH("MLD5",Q19)))</formula>
    </cfRule>
    <cfRule type="containsText" dxfId="1065" priority="1060" operator="containsText" text="N">
      <formula>NOT(ISERROR(SEARCH("N",Q19)))</formula>
    </cfRule>
    <cfRule type="containsText" dxfId="1064" priority="1061" operator="containsText" text="SP">
      <formula>NOT(ISERROR(SEARCH("SP",Q19)))</formula>
    </cfRule>
    <cfRule type="containsText" dxfId="1063" priority="1062" operator="containsText" text="STB">
      <formula>NOT(ISERROR(SEARCH("STB",Q19)))</formula>
    </cfRule>
    <cfRule type="containsText" dxfId="1062" priority="1063" operator="containsText" text="MLD">
      <formula>NOT(ISERROR(SEARCH("MLD",Q19)))</formula>
    </cfRule>
    <cfRule type="cellIs" dxfId="1061" priority="1064" operator="lessThan">
      <formula>0.208333333333333</formula>
    </cfRule>
  </conditionalFormatting>
  <conditionalFormatting sqref="Q24:Q25">
    <cfRule type="cellIs" dxfId="1060" priority="1222" operator="lessThan">
      <formula>0.208333333333333</formula>
    </cfRule>
  </conditionalFormatting>
  <conditionalFormatting sqref="Q29">
    <cfRule type="cellIs" dxfId="1059" priority="1102" operator="equal">
      <formula>0.150694444444444</formula>
    </cfRule>
    <cfRule type="containsText" dxfId="1058" priority="1103" operator="containsText" text="MLD4">
      <formula>NOT(ISERROR(SEARCH("MLD4",Q29)))</formula>
    </cfRule>
    <cfRule type="containsText" dxfId="1057" priority="1104" operator="containsText" text="MLD2">
      <formula>NOT(ISERROR(SEARCH("MLD2",Q29)))</formula>
    </cfRule>
    <cfRule type="containsText" dxfId="1056" priority="1105" operator="containsText" text="MLD5">
      <formula>NOT(ISERROR(SEARCH("MLD5",Q29)))</formula>
    </cfRule>
    <cfRule type="containsText" dxfId="1055" priority="1106" operator="containsText" text="N">
      <formula>NOT(ISERROR(SEARCH("N",Q29)))</formula>
    </cfRule>
    <cfRule type="containsText" dxfId="1054" priority="1107" operator="containsText" text="SP">
      <formula>NOT(ISERROR(SEARCH("SP",Q29)))</formula>
    </cfRule>
    <cfRule type="containsText" dxfId="1053" priority="1108" operator="containsText" text="STB">
      <formula>NOT(ISERROR(SEARCH("STB",Q29)))</formula>
    </cfRule>
    <cfRule type="containsText" dxfId="1052" priority="1109" operator="containsText" text="MLD">
      <formula>NOT(ISERROR(SEARCH("MLD",Q29)))</formula>
    </cfRule>
    <cfRule type="cellIs" dxfId="1051" priority="1110" operator="lessThan">
      <formula>0.208333333333333</formula>
    </cfRule>
  </conditionalFormatting>
  <conditionalFormatting sqref="Q31:Q33">
    <cfRule type="cellIs" dxfId="1050" priority="1772" operator="lessThan">
      <formula>0.208333333333333</formula>
    </cfRule>
  </conditionalFormatting>
  <conditionalFormatting sqref="Q33">
    <cfRule type="containsText" dxfId="1049" priority="2032" operator="containsText" text="SP">
      <formula>NOT(ISERROR(SEARCH("SP",Q33)))</formula>
    </cfRule>
    <cfRule type="containsText" dxfId="1048" priority="2033" operator="containsText" text="STB">
      <formula>NOT(ISERROR(SEARCH("STB",Q33)))</formula>
    </cfRule>
    <cfRule type="containsText" dxfId="1047" priority="2034" operator="containsText" text="MLD">
      <formula>NOT(ISERROR(SEARCH("MLD",Q33)))</formula>
    </cfRule>
  </conditionalFormatting>
  <conditionalFormatting sqref="Q38">
    <cfRule type="cellIs" dxfId="1046" priority="1730" operator="lessThan">
      <formula>0.208333333333333</formula>
    </cfRule>
  </conditionalFormatting>
  <conditionalFormatting sqref="Q40:Q42">
    <cfRule type="cellIs" dxfId="1045" priority="542" operator="lessThan">
      <formula>0.208333333333333</formula>
    </cfRule>
  </conditionalFormatting>
  <conditionalFormatting sqref="Q41:Q43">
    <cfRule type="cellIs" dxfId="1044" priority="1501" operator="equal">
      <formula>0.150694444444444</formula>
    </cfRule>
    <cfRule type="containsText" dxfId="1043" priority="1502" operator="containsText" text="MLD5">
      <formula>NOT(ISERROR(SEARCH("MLD5",Q41)))</formula>
    </cfRule>
    <cfRule type="containsText" dxfId="1042" priority="1503" operator="containsText" text="MLD4">
      <formula>NOT(ISERROR(SEARCH("MLD4",Q41)))</formula>
    </cfRule>
    <cfRule type="containsText" dxfId="1041" priority="1504" operator="containsText" text="MLD2">
      <formula>NOT(ISERROR(SEARCH("MLD2",Q41)))</formula>
    </cfRule>
    <cfRule type="containsText" dxfId="1040" priority="1548" operator="containsText" text="N">
      <formula>NOT(ISERROR(SEARCH("N",Q41)))</formula>
    </cfRule>
    <cfRule type="containsText" dxfId="1039" priority="1549" operator="containsText" text="SP">
      <formula>NOT(ISERROR(SEARCH("SP",Q41)))</formula>
    </cfRule>
    <cfRule type="containsText" dxfId="1038" priority="1550" operator="containsText" text="STB">
      <formula>NOT(ISERROR(SEARCH("STB",Q41)))</formula>
    </cfRule>
    <cfRule type="containsText" dxfId="1037" priority="1551" operator="containsText" text="MLD">
      <formula>NOT(ISERROR(SEARCH("MLD",Q41)))</formula>
    </cfRule>
  </conditionalFormatting>
  <conditionalFormatting sqref="Q43">
    <cfRule type="cellIs" dxfId="1036" priority="1729" operator="lessThan">
      <formula>0.208333333333333</formula>
    </cfRule>
  </conditionalFormatting>
  <conditionalFormatting sqref="Q54">
    <cfRule type="cellIs" dxfId="1035" priority="1699" operator="equal">
      <formula>0.150694444444444</formula>
    </cfRule>
    <cfRule type="containsText" dxfId="1034" priority="1700" operator="containsText" text="MLD5">
      <formula>NOT(ISERROR(SEARCH("MLD5",Q54)))</formula>
    </cfRule>
    <cfRule type="containsText" dxfId="1033" priority="1701" operator="containsText" text="MLD4">
      <formula>NOT(ISERROR(SEARCH("MLD4",Q54)))</formula>
    </cfRule>
    <cfRule type="containsText" dxfId="1032" priority="1702" operator="containsText" text="MLD2">
      <formula>NOT(ISERROR(SEARCH("MLD2",Q54)))</formula>
    </cfRule>
  </conditionalFormatting>
  <conditionalFormatting sqref="Q55 I55 M55">
    <cfRule type="containsText" dxfId="1031" priority="7256" operator="containsText" text="STB">
      <formula>NOT(ISERROR(SEARCH("STB",I55)))</formula>
    </cfRule>
  </conditionalFormatting>
  <conditionalFormatting sqref="Q55">
    <cfRule type="containsText" dxfId="1030" priority="7255" operator="containsText" text="SP">
      <formula>NOT(ISERROR(SEARCH("SP",Q55)))</formula>
    </cfRule>
  </conditionalFormatting>
  <conditionalFormatting sqref="Q38:R38 U38:U39">
    <cfRule type="cellIs" dxfId="1029" priority="421" operator="equal">
      <formula>0.150694444444444</formula>
    </cfRule>
    <cfRule type="containsText" dxfId="1028" priority="427" operator="containsText" text="MLD5">
      <formula>NOT(ISERROR(SEARCH("MLD5",Q38)))</formula>
    </cfRule>
    <cfRule type="containsText" dxfId="1027" priority="428" operator="containsText" text="MLD4">
      <formula>NOT(ISERROR(SEARCH("MLD4",Q38)))</formula>
    </cfRule>
    <cfRule type="containsText" dxfId="1026" priority="429" operator="containsText" text="MLD2">
      <formula>NOT(ISERROR(SEARCH("MLD2",Q38)))</formula>
    </cfRule>
  </conditionalFormatting>
  <conditionalFormatting sqref="Q54:R54">
    <cfRule type="containsText" dxfId="1025" priority="1703" operator="containsText" text="N">
      <formula>NOT(ISERROR(SEARCH("N",Q54)))</formula>
    </cfRule>
    <cfRule type="containsText" dxfId="1024" priority="1704" operator="containsText" text="SP">
      <formula>NOT(ISERROR(SEARCH("SP",Q54)))</formula>
    </cfRule>
    <cfRule type="containsText" dxfId="1023" priority="1705" operator="containsText" text="STB">
      <formula>NOT(ISERROR(SEARCH("STB",Q54)))</formula>
    </cfRule>
    <cfRule type="containsText" dxfId="1022" priority="1706" operator="containsText" text="MLD">
      <formula>NOT(ISERROR(SEARCH("MLD",Q54)))</formula>
    </cfRule>
  </conditionalFormatting>
  <conditionalFormatting sqref="R8">
    <cfRule type="containsText" dxfId="1021" priority="1360" operator="containsText" text="N">
      <formula>NOT(ISERROR(SEARCH("N",R8)))</formula>
    </cfRule>
    <cfRule type="containsText" dxfId="1020" priority="1361" operator="containsText" text="SP">
      <formula>NOT(ISERROR(SEARCH("SP",R8)))</formula>
    </cfRule>
    <cfRule type="containsText" dxfId="1019" priority="1362" operator="containsText" text="TC">
      <formula>NOT(ISERROR(SEARCH("TC",R8)))</formula>
    </cfRule>
    <cfRule type="containsText" dxfId="1018" priority="1365" operator="containsText" text="SP">
      <formula>NOT(ISERROR(SEARCH("SP",R8)))</formula>
    </cfRule>
    <cfRule type="containsText" dxfId="1017" priority="1367" operator="containsText" text="MLD">
      <formula>NOT(ISERROR(SEARCH("MLD",R8)))</formula>
    </cfRule>
  </conditionalFormatting>
  <conditionalFormatting sqref="R8:R9">
    <cfRule type="containsText" dxfId="1016" priority="1366" operator="containsText" text="STB">
      <formula>NOT(ISERROR(SEARCH("STB",R8)))</formula>
    </cfRule>
    <cfRule type="containsText" dxfId="1015" priority="1372" operator="containsText" text="N">
      <formula>NOT(ISERROR(SEARCH("N",R8)))</formula>
    </cfRule>
  </conditionalFormatting>
  <conditionalFormatting sqref="R9">
    <cfRule type="containsText" dxfId="1014" priority="1409" operator="containsText" text="MLD">
      <formula>NOT(ISERROR(SEARCH("MLD",R9)))</formula>
    </cfRule>
  </conditionalFormatting>
  <conditionalFormatting sqref="R13">
    <cfRule type="containsText" dxfId="1013" priority="950" operator="containsText" text="STB">
      <formula>NOT(ISERROR(SEARCH("STB",R13)))</formula>
    </cfRule>
    <cfRule type="containsText" dxfId="1012" priority="951" operator="containsText" text="N">
      <formula>NOT(ISERROR(SEARCH("N",R13)))</formula>
    </cfRule>
    <cfRule type="containsText" dxfId="1011" priority="952" operator="containsText" text="MLD">
      <formula>NOT(ISERROR(SEARCH("MLD",R13)))</formula>
    </cfRule>
  </conditionalFormatting>
  <conditionalFormatting sqref="R18">
    <cfRule type="containsText" dxfId="1010" priority="1464" operator="containsText" text="STB">
      <formula>NOT(ISERROR(SEARCH("STB",R18)))</formula>
    </cfRule>
    <cfRule type="containsText" dxfId="1009" priority="1465" operator="containsText" text="N">
      <formula>NOT(ISERROR(SEARCH("N",R18)))</formula>
    </cfRule>
    <cfRule type="containsText" dxfId="1008" priority="1466" operator="containsText" text="MLD">
      <formula>NOT(ISERROR(SEARCH("MLD",R18)))</formula>
    </cfRule>
  </conditionalFormatting>
  <conditionalFormatting sqref="R20">
    <cfRule type="containsText" dxfId="1007" priority="1044" operator="containsText" text="SP">
      <formula>NOT(ISERROR(SEARCH("SP",R20)))</formula>
    </cfRule>
    <cfRule type="containsText" dxfId="1006" priority="1045" operator="containsText" text="TC">
      <formula>NOT(ISERROR(SEARCH("TC",R20)))</formula>
    </cfRule>
    <cfRule type="containsText" dxfId="1005" priority="1048" operator="containsText" text="SP">
      <formula>NOT(ISERROR(SEARCH("SP",R20)))</formula>
    </cfRule>
    <cfRule type="containsText" dxfId="1004" priority="1049" operator="containsText" text="STB">
      <formula>NOT(ISERROR(SEARCH("STB",R20)))</formula>
    </cfRule>
    <cfRule type="containsText" dxfId="1003" priority="1050" operator="containsText" text="MLD">
      <formula>NOT(ISERROR(SEARCH("MLD",R20)))</formula>
    </cfRule>
    <cfRule type="containsText" dxfId="1002" priority="1055" operator="containsText" text="N">
      <formula>NOT(ISERROR(SEARCH("N",R20)))</formula>
    </cfRule>
  </conditionalFormatting>
  <conditionalFormatting sqref="R23 R20">
    <cfRule type="containsText" dxfId="1001" priority="810" operator="containsText" text="N">
      <formula>NOT(ISERROR(SEARCH("N",R20)))</formula>
    </cfRule>
  </conditionalFormatting>
  <conditionalFormatting sqref="R23">
    <cfRule type="containsText" dxfId="1000" priority="809" operator="containsText" text="STB">
      <formula>NOT(ISERROR(SEARCH("STB",R23)))</formula>
    </cfRule>
    <cfRule type="containsText" dxfId="999" priority="811" operator="containsText" text="MLD">
      <formula>NOT(ISERROR(SEARCH("MLD",R23)))</formula>
    </cfRule>
  </conditionalFormatting>
  <conditionalFormatting sqref="R28">
    <cfRule type="containsText" dxfId="998" priority="711" operator="containsText" text="STB">
      <formula>NOT(ISERROR(SEARCH("STB",R28)))</formula>
    </cfRule>
    <cfRule type="containsText" dxfId="997" priority="712" operator="containsText" text="N">
      <formula>NOT(ISERROR(SEARCH("N",R28)))</formula>
    </cfRule>
    <cfRule type="containsText" dxfId="996" priority="713" operator="containsText" text="MLD">
      <formula>NOT(ISERROR(SEARCH("MLD",R28)))</formula>
    </cfRule>
  </conditionalFormatting>
  <conditionalFormatting sqref="R38 U38">
    <cfRule type="containsText" dxfId="995" priority="419" operator="containsText" text="STB">
      <formula>NOT(ISERROR(SEARCH("STB",R38)))</formula>
    </cfRule>
    <cfRule type="containsText" dxfId="994" priority="420" operator="containsText" text="MLD">
      <formula>NOT(ISERROR(SEARCH("MLD",R38)))</formula>
    </cfRule>
    <cfRule type="containsText" dxfId="993" priority="432" operator="containsText" text="STB">
      <formula>NOT(ISERROR(SEARCH("STB",R38)))</formula>
    </cfRule>
    <cfRule type="containsText" dxfId="992" priority="433" operator="containsText" text="MLD">
      <formula>NOT(ISERROR(SEARCH("MLD",R38)))</formula>
    </cfRule>
  </conditionalFormatting>
  <conditionalFormatting sqref="R39">
    <cfRule type="containsText" dxfId="991" priority="2016" operator="containsText" text="TC">
      <formula>NOT(ISERROR(SEARCH("TC",R39)))</formula>
    </cfRule>
    <cfRule type="containsText" dxfId="990" priority="2017" operator="containsText" text="N">
      <formula>NOT(ISERROR(SEARCH("N",R39)))</formula>
    </cfRule>
    <cfRule type="containsText" dxfId="989" priority="2018" operator="containsText" text="SP">
      <formula>NOT(ISERROR(SEARCH("SP",R39)))</formula>
    </cfRule>
    <cfRule type="containsText" dxfId="988" priority="2019" operator="containsText" text="STB">
      <formula>NOT(ISERROR(SEARCH("STB",R39)))</formula>
    </cfRule>
    <cfRule type="containsText" dxfId="987" priority="2020" operator="containsText" text="MLD">
      <formula>NOT(ISERROR(SEARCH("MLD",R39)))</formula>
    </cfRule>
    <cfRule type="containsText" dxfId="986" priority="2021" operator="containsText" text="MLD5">
      <formula>NOT(ISERROR(SEARCH("MLD5",R39)))</formula>
    </cfRule>
    <cfRule type="containsText" dxfId="985" priority="2022" operator="containsText" text="MLD4">
      <formula>NOT(ISERROR(SEARCH("MLD4",R39)))</formula>
    </cfRule>
    <cfRule type="containsText" dxfId="984" priority="2023" operator="containsText" text="MLD2">
      <formula>NOT(ISERROR(SEARCH("MLD2",R39)))</formula>
    </cfRule>
    <cfRule type="cellIs" dxfId="983" priority="2024" operator="equal">
      <formula>0.150694444444444</formula>
    </cfRule>
    <cfRule type="containsText" dxfId="982" priority="2025" operator="containsText" text="MLD5">
      <formula>NOT(ISERROR(SEARCH("MLD5",R39)))</formula>
    </cfRule>
    <cfRule type="containsText" dxfId="981" priority="2026" operator="containsText" text="MLD4">
      <formula>NOT(ISERROR(SEARCH("MLD4",R39)))</formula>
    </cfRule>
    <cfRule type="containsText" dxfId="980" priority="2027" operator="containsText" text="MLD2">
      <formula>NOT(ISERROR(SEARCH("MLD2",R39)))</formula>
    </cfRule>
  </conditionalFormatting>
  <conditionalFormatting sqref="R41">
    <cfRule type="containsText" dxfId="979" priority="404" operator="containsText" text="STB">
      <formula>NOT(ISERROR(SEARCH("STB",R41)))</formula>
    </cfRule>
    <cfRule type="containsText" dxfId="978" priority="410" operator="containsText" text="MLD">
      <formula>NOT(ISERROR(SEARCH("MLD",R41)))</formula>
    </cfRule>
  </conditionalFormatting>
  <conditionalFormatting sqref="R41:R42">
    <cfRule type="containsText" dxfId="977" priority="406" operator="containsText" text="N">
      <formula>NOT(ISERROR(SEARCH("N",R41)))</formula>
    </cfRule>
  </conditionalFormatting>
  <conditionalFormatting sqref="R42">
    <cfRule type="containsText" dxfId="976" priority="1638" operator="containsText" text="SP">
      <formula>NOT(ISERROR(SEARCH("SP",R42)))</formula>
    </cfRule>
    <cfRule type="containsText" dxfId="975" priority="1639" operator="containsText" text="STB">
      <formula>NOT(ISERROR(SEARCH("STB",R42)))</formula>
    </cfRule>
    <cfRule type="containsText" dxfId="974" priority="1640" operator="containsText" text="MLD">
      <formula>NOT(ISERROR(SEARCH("MLD",R42)))</formula>
    </cfRule>
  </conditionalFormatting>
  <conditionalFormatting sqref="R42:R43 U43">
    <cfRule type="cellIs" dxfId="973" priority="387" operator="equal">
      <formula>0.150694444444444</formula>
    </cfRule>
    <cfRule type="containsText" dxfId="972" priority="388" operator="containsText" text="MLD5">
      <formula>NOT(ISERROR(SEARCH("MLD5",R42)))</formula>
    </cfRule>
    <cfRule type="containsText" dxfId="971" priority="389" operator="containsText" text="MLD4">
      <formula>NOT(ISERROR(SEARCH("MLD4",R42)))</formula>
    </cfRule>
    <cfRule type="containsText" dxfId="970" priority="390" operator="containsText" text="MLD2">
      <formula>NOT(ISERROR(SEARCH("MLD2",R42)))</formula>
    </cfRule>
  </conditionalFormatting>
  <conditionalFormatting sqref="R43">
    <cfRule type="containsText" dxfId="969" priority="400" operator="containsText" text="N">
      <formula>NOT(ISERROR(SEARCH("N",R43)))</formula>
    </cfRule>
    <cfRule type="containsText" dxfId="968" priority="401" operator="containsText" text="SP">
      <formula>NOT(ISERROR(SEARCH("SP",R43)))</formula>
    </cfRule>
    <cfRule type="containsText" dxfId="967" priority="402" operator="containsText" text="STB">
      <formula>NOT(ISERROR(SEARCH("STB",R43)))</formula>
    </cfRule>
    <cfRule type="containsText" dxfId="966" priority="403" operator="containsText" text="MLD">
      <formula>NOT(ISERROR(SEARCH("MLD",R43)))</formula>
    </cfRule>
  </conditionalFormatting>
  <conditionalFormatting sqref="R46">
    <cfRule type="containsText" dxfId="965" priority="1860" operator="containsText" text="N">
      <formula>NOT(ISERROR(SEARCH("N",R46)))</formula>
    </cfRule>
  </conditionalFormatting>
  <conditionalFormatting sqref="R51">
    <cfRule type="containsText" dxfId="964" priority="443" operator="containsText" text="TC">
      <formula>NOT(ISERROR(SEARCH("TC",R51)))</formula>
    </cfRule>
  </conditionalFormatting>
  <conditionalFormatting sqref="R55">
    <cfRule type="containsText" dxfId="963" priority="7182" operator="containsText" text="N">
      <formula>NOT(ISERROR(SEARCH("N",R55)))</formula>
    </cfRule>
    <cfRule type="containsText" dxfId="962" priority="7183" operator="containsText" text="SP">
      <formula>NOT(ISERROR(SEARCH("SP",R55)))</formula>
    </cfRule>
  </conditionalFormatting>
  <conditionalFormatting sqref="R8:T8">
    <cfRule type="cellIs" dxfId="961" priority="1363" operator="equal">
      <formula>0.150694444444444</formula>
    </cfRule>
    <cfRule type="containsText" dxfId="960" priority="1369" operator="containsText" text="MLD5">
      <formula>NOT(ISERROR(SEARCH("MLD5",R8)))</formula>
    </cfRule>
    <cfRule type="containsText" dxfId="959" priority="1370" operator="containsText" text="MLD4">
      <formula>NOT(ISERROR(SEARCH("MLD4",R8)))</formula>
    </cfRule>
    <cfRule type="containsText" dxfId="958" priority="1371" operator="containsText" text="MLD2">
      <formula>NOT(ISERROR(SEARCH("MLD2",R8)))</formula>
    </cfRule>
  </conditionalFormatting>
  <conditionalFormatting sqref="R20:T20">
    <cfRule type="cellIs" dxfId="957" priority="1046" operator="equal">
      <formula>0.150694444444444</formula>
    </cfRule>
    <cfRule type="containsText" dxfId="956" priority="1052" operator="containsText" text="MLD5">
      <formula>NOT(ISERROR(SEARCH("MLD5",R20)))</formula>
    </cfRule>
    <cfRule type="containsText" dxfId="955" priority="1053" operator="containsText" text="MLD4">
      <formula>NOT(ISERROR(SEARCH("MLD4",R20)))</formula>
    </cfRule>
    <cfRule type="containsText" dxfId="954" priority="1054" operator="containsText" text="MLD2">
      <formula>NOT(ISERROR(SEARCH("MLD2",R20)))</formula>
    </cfRule>
  </conditionalFormatting>
  <conditionalFormatting sqref="R38:T38">
    <cfRule type="containsText" dxfId="953" priority="160" operator="containsText" text="SP">
      <formula>NOT(ISERROR(SEARCH("SP",R38)))</formula>
    </cfRule>
    <cfRule type="containsText" dxfId="952" priority="161" operator="containsText" text="STB">
      <formula>NOT(ISERROR(SEARCH("STB",R38)))</formula>
    </cfRule>
    <cfRule type="containsText" dxfId="951" priority="162" operator="containsText" text="MLD">
      <formula>NOT(ISERROR(SEARCH("MLD",R38)))</formula>
    </cfRule>
  </conditionalFormatting>
  <conditionalFormatting sqref="R55:T55">
    <cfRule type="containsText" dxfId="950" priority="7185" operator="containsText" text="TC">
      <formula>NOT(ISERROR(SEARCH("TC",R55)))</formula>
    </cfRule>
  </conditionalFormatting>
  <conditionalFormatting sqref="R13:U13">
    <cfRule type="containsText" dxfId="949" priority="946" operator="containsText" text="SP">
      <formula>NOT(ISERROR(SEARCH("SP",R13)))</formula>
    </cfRule>
    <cfRule type="containsText" dxfId="948" priority="947" operator="containsText" text="STB">
      <formula>NOT(ISERROR(SEARCH("STB",R13)))</formula>
    </cfRule>
    <cfRule type="containsText" dxfId="947" priority="948" operator="containsText" text="MLD">
      <formula>NOT(ISERROR(SEARCH("MLD",R13)))</formula>
    </cfRule>
    <cfRule type="containsText" dxfId="946" priority="949" operator="containsText" text="N">
      <formula>NOT(ISERROR(SEARCH("N",R13)))</formula>
    </cfRule>
  </conditionalFormatting>
  <conditionalFormatting sqref="R28:U28">
    <cfRule type="containsText" dxfId="945" priority="707" operator="containsText" text="SP">
      <formula>NOT(ISERROR(SEARCH("SP",R28)))</formula>
    </cfRule>
    <cfRule type="containsText" dxfId="944" priority="708" operator="containsText" text="STB">
      <formula>NOT(ISERROR(SEARCH("STB",R28)))</formula>
    </cfRule>
    <cfRule type="containsText" dxfId="943" priority="709" operator="containsText" text="MLD">
      <formula>NOT(ISERROR(SEARCH("MLD",R28)))</formula>
    </cfRule>
    <cfRule type="containsText" dxfId="942" priority="710" operator="containsText" text="N">
      <formula>NOT(ISERROR(SEARCH("N",R28)))</formula>
    </cfRule>
  </conditionalFormatting>
  <conditionalFormatting sqref="R31:U31">
    <cfRule type="containsText" dxfId="941" priority="2107" operator="containsText" text="N">
      <formula>NOT(ISERROR(SEARCH("N",R31)))</formula>
    </cfRule>
    <cfRule type="containsText" dxfId="940" priority="2108" operator="containsText" text="SP">
      <formula>NOT(ISERROR(SEARCH("SP",R31)))</formula>
    </cfRule>
    <cfRule type="containsText" dxfId="939" priority="2109" operator="containsText" text="STB">
      <formula>NOT(ISERROR(SEARCH("STB",R31)))</formula>
    </cfRule>
    <cfRule type="containsText" dxfId="938" priority="2110" operator="containsText" text="MLD">
      <formula>NOT(ISERROR(SEARCH("MLD",R31)))</formula>
    </cfRule>
  </conditionalFormatting>
  <conditionalFormatting sqref="R33:U33">
    <cfRule type="cellIs" dxfId="937" priority="446" operator="equal">
      <formula>0.150694444444444</formula>
    </cfRule>
    <cfRule type="containsText" dxfId="936" priority="447" operator="containsText" text="MLD5">
      <formula>NOT(ISERROR(SEARCH("MLD5",R33)))</formula>
    </cfRule>
    <cfRule type="containsText" dxfId="935" priority="448" operator="containsText" text="MLD4">
      <formula>NOT(ISERROR(SEARCH("MLD4",R33)))</formula>
    </cfRule>
    <cfRule type="containsText" dxfId="934" priority="449" operator="containsText" text="MLD2">
      <formula>NOT(ISERROR(SEARCH("MLD2",R33)))</formula>
    </cfRule>
    <cfRule type="containsText" dxfId="933" priority="450" operator="containsText" text="N">
      <formula>NOT(ISERROR(SEARCH("N",R33)))</formula>
    </cfRule>
  </conditionalFormatting>
  <conditionalFormatting sqref="R38:U38">
    <cfRule type="containsText" dxfId="932" priority="159" operator="containsText" text="N">
      <formula>NOT(ISERROR(SEARCH("N",R38)))</formula>
    </cfRule>
  </conditionalFormatting>
  <conditionalFormatting sqref="R41:U41">
    <cfRule type="containsText" dxfId="931" priority="405" operator="containsText" text="SP">
      <formula>NOT(ISERROR(SEARCH("SP",R41)))</formula>
    </cfRule>
    <cfRule type="containsText" dxfId="930" priority="407" operator="containsText" text="STB">
      <formula>NOT(ISERROR(SEARCH("STB",R41)))</formula>
    </cfRule>
    <cfRule type="containsText" dxfId="929" priority="408" operator="containsText" text="MLD">
      <formula>NOT(ISERROR(SEARCH("MLD",R41)))</formula>
    </cfRule>
    <cfRule type="containsText" dxfId="928" priority="409" operator="containsText" text="N">
      <formula>NOT(ISERROR(SEARCH("N",R41)))</formula>
    </cfRule>
  </conditionalFormatting>
  <conditionalFormatting sqref="R55:U55">
    <cfRule type="cellIs" dxfId="927" priority="7178" operator="equal">
      <formula>0.150694444444444</formula>
    </cfRule>
  </conditionalFormatting>
  <conditionalFormatting sqref="R17:Y17">
    <cfRule type="cellIs" dxfId="926" priority="1845" operator="equal">
      <formula>0.150694444444444</formula>
    </cfRule>
    <cfRule type="containsText" dxfId="925" priority="2218" operator="containsText" text="N">
      <formula>NOT(ISERROR(SEARCH("N",R17)))</formula>
    </cfRule>
    <cfRule type="containsText" dxfId="924" priority="2219" operator="containsText" text="SP">
      <formula>NOT(ISERROR(SEARCH("SP",R17)))</formula>
    </cfRule>
    <cfRule type="containsText" dxfId="923" priority="2220" operator="containsText" text="STB">
      <formula>NOT(ISERROR(SEARCH("STB",R17)))</formula>
    </cfRule>
    <cfRule type="containsText" dxfId="922" priority="2221" operator="containsText" text="MLD">
      <formula>NOT(ISERROR(SEARCH("MLD",R17)))</formula>
    </cfRule>
  </conditionalFormatting>
  <conditionalFormatting sqref="R23:Y23">
    <cfRule type="containsText" dxfId="921" priority="1169" operator="containsText" text="SP">
      <formula>NOT(ISERROR(SEARCH("SP",R23)))</formula>
    </cfRule>
    <cfRule type="containsText" dxfId="920" priority="1170" operator="containsText" text="STB">
      <formula>NOT(ISERROR(SEARCH("STB",R23)))</formula>
    </cfRule>
    <cfRule type="containsText" dxfId="919" priority="1171" operator="containsText" text="MLD">
      <formula>NOT(ISERROR(SEARCH("MLD",R23)))</formula>
    </cfRule>
    <cfRule type="containsText" dxfId="918" priority="1172" operator="containsText" text="N">
      <formula>NOT(ISERROR(SEARCH("N",R23)))</formula>
    </cfRule>
  </conditionalFormatting>
  <conditionalFormatting sqref="R25:Y25">
    <cfRule type="containsText" dxfId="917" priority="2191" operator="containsText" text="SP">
      <formula>NOT(ISERROR(SEARCH("SP",R25)))</formula>
    </cfRule>
    <cfRule type="containsText" dxfId="916" priority="2192" operator="containsText" text="STB">
      <formula>NOT(ISERROR(SEARCH("STB",R25)))</formula>
    </cfRule>
    <cfRule type="containsText" dxfId="915" priority="2193" operator="containsText" text="MLD">
      <formula>NOT(ISERROR(SEARCH("MLD",R25)))</formula>
    </cfRule>
  </conditionalFormatting>
  <conditionalFormatting sqref="R30:Y30">
    <cfRule type="cellIs" dxfId="914" priority="1847" operator="equal">
      <formula>0.150694444444444</formula>
    </cfRule>
    <cfRule type="containsText" dxfId="913" priority="1965" operator="containsText" text="MLD5">
      <formula>NOT(ISERROR(SEARCH("MLD5",R30)))</formula>
    </cfRule>
    <cfRule type="containsText" dxfId="912" priority="1966" operator="containsText" text="MLD4">
      <formula>NOT(ISERROR(SEARCH("MLD4",R30)))</formula>
    </cfRule>
    <cfRule type="containsText" dxfId="911" priority="1967" operator="containsText" text="MLD2">
      <formula>NOT(ISERROR(SEARCH("MLD2",R30)))</formula>
    </cfRule>
    <cfRule type="containsText" dxfId="910" priority="1968" operator="containsText" text="N">
      <formula>NOT(ISERROR(SEARCH("N",R30)))</formula>
    </cfRule>
    <cfRule type="containsText" dxfId="909" priority="1969" operator="containsText" text="SP">
      <formula>NOT(ISERROR(SEARCH("SP",R30)))</formula>
    </cfRule>
    <cfRule type="containsText" dxfId="908" priority="1970" operator="containsText" text="STB">
      <formula>NOT(ISERROR(SEARCH("STB",R30)))</formula>
    </cfRule>
    <cfRule type="containsText" dxfId="907" priority="2159" operator="containsText" text="MLD">
      <formula>NOT(ISERROR(SEARCH("MLD",R30)))</formula>
    </cfRule>
  </conditionalFormatting>
  <conditionalFormatting sqref="R33:Y33">
    <cfRule type="containsText" dxfId="906" priority="451" operator="containsText" text="SP">
      <formula>NOT(ISERROR(SEARCH("SP",R33)))</formula>
    </cfRule>
    <cfRule type="containsText" dxfId="905" priority="452" operator="containsText" text="STB">
      <formula>NOT(ISERROR(SEARCH("STB",R33)))</formula>
    </cfRule>
    <cfRule type="containsText" dxfId="904" priority="453" operator="containsText" text="MLD">
      <formula>NOT(ISERROR(SEARCH("MLD",R33)))</formula>
    </cfRule>
  </conditionalFormatting>
  <conditionalFormatting sqref="R9:AC9">
    <cfRule type="containsText" dxfId="903" priority="1410" operator="containsText" text="SP">
      <formula>NOT(ISERROR(SEARCH("SP",R9)))</formula>
    </cfRule>
    <cfRule type="containsText" dxfId="902" priority="1411" operator="containsText" text="STB">
      <formula>NOT(ISERROR(SEARCH("STB",R9)))</formula>
    </cfRule>
    <cfRule type="containsText" dxfId="901" priority="1412" operator="containsText" text="MLD">
      <formula>NOT(ISERROR(SEARCH("MLD",R9)))</formula>
    </cfRule>
    <cfRule type="containsText" dxfId="900" priority="1413" operator="containsText" text="N">
      <formula>NOT(ISERROR(SEARCH("N",R9)))</formula>
    </cfRule>
  </conditionalFormatting>
  <conditionalFormatting sqref="R12:AC12">
    <cfRule type="containsText" dxfId="899" priority="822" operator="containsText" text="MLD5">
      <formula>NOT(ISERROR(SEARCH("MLD5",R12)))</formula>
    </cfRule>
    <cfRule type="containsText" dxfId="898" priority="823" operator="containsText" text="MLD4">
      <formula>NOT(ISERROR(SEARCH("MLD4",R12)))</formula>
    </cfRule>
    <cfRule type="containsText" dxfId="897" priority="824" operator="containsText" text="MLD2">
      <formula>NOT(ISERROR(SEARCH("MLD2",R12)))</formula>
    </cfRule>
    <cfRule type="containsText" dxfId="896" priority="2160" operator="containsText" text="N">
      <formula>NOT(ISERROR(SEARCH("N",R12)))</formula>
    </cfRule>
    <cfRule type="containsText" dxfId="895" priority="2161" operator="containsText" text="SP">
      <formula>NOT(ISERROR(SEARCH("SP",R12)))</formula>
    </cfRule>
    <cfRule type="containsText" dxfId="894" priority="2162" operator="containsText" text="STB">
      <formula>NOT(ISERROR(SEARCH("STB",R12)))</formula>
    </cfRule>
    <cfRule type="containsText" dxfId="893" priority="2163" operator="containsText" text="MLD">
      <formula>NOT(ISERROR(SEARCH("MLD",R12)))</formula>
    </cfRule>
  </conditionalFormatting>
  <conditionalFormatting sqref="R46:AC46">
    <cfRule type="containsText" dxfId="892" priority="2142" operator="containsText" text="N">
      <formula>NOT(ISERROR(SEARCH("N",R46)))</formula>
    </cfRule>
  </conditionalFormatting>
  <conditionalFormatting sqref="S8:T8">
    <cfRule type="containsText" dxfId="891" priority="1364" operator="containsText" text="TC">
      <formula>NOT(ISERROR(SEARCH("TC",S8)))</formula>
    </cfRule>
    <cfRule type="containsText" dxfId="890" priority="1368" operator="containsText" text="N">
      <formula>NOT(ISERROR(SEARCH("N",S8)))</formula>
    </cfRule>
  </conditionalFormatting>
  <conditionalFormatting sqref="S20:T20">
    <cfRule type="containsText" dxfId="889" priority="1047" operator="containsText" text="TC">
      <formula>NOT(ISERROR(SEARCH("TC",S20)))</formula>
    </cfRule>
    <cfRule type="containsText" dxfId="888" priority="1051" operator="containsText" text="N">
      <formula>NOT(ISERROR(SEARCH("N",S20)))</formula>
    </cfRule>
  </conditionalFormatting>
  <conditionalFormatting sqref="S31:T31 B34:Q34 K46:L46 O46:P46">
    <cfRule type="containsText" dxfId="887" priority="2249" operator="containsText" text="TC">
      <formula>NOT(ISERROR(SEARCH("TC",B31)))</formula>
    </cfRule>
  </conditionalFormatting>
  <conditionalFormatting sqref="S39:T39">
    <cfRule type="containsText" dxfId="886" priority="155" operator="containsText" text="N">
      <formula>NOT(ISERROR(SEARCH("N",S39)))</formula>
    </cfRule>
    <cfRule type="containsText" dxfId="885" priority="156" operator="containsText" text="SP">
      <formula>NOT(ISERROR(SEARCH("SP",S39)))</formula>
    </cfRule>
    <cfRule type="containsText" dxfId="884" priority="157" operator="containsText" text="STB">
      <formula>NOT(ISERROR(SEARCH("STB",S39)))</formula>
    </cfRule>
    <cfRule type="containsText" dxfId="883" priority="158" operator="containsText" text="MLD">
      <formula>NOT(ISERROR(SEARCH("MLD",S39)))</formula>
    </cfRule>
  </conditionalFormatting>
  <conditionalFormatting sqref="S42:T43">
    <cfRule type="containsText" dxfId="882" priority="151" operator="containsText" text="N">
      <formula>NOT(ISERROR(SEARCH("N",S42)))</formula>
    </cfRule>
    <cfRule type="containsText" dxfId="881" priority="152" operator="containsText" text="SP">
      <formula>NOT(ISERROR(SEARCH("SP",S42)))</formula>
    </cfRule>
    <cfRule type="containsText" dxfId="880" priority="153" operator="containsText" text="STB">
      <formula>NOT(ISERROR(SEARCH("STB",S42)))</formula>
    </cfRule>
    <cfRule type="containsText" dxfId="879" priority="154" operator="containsText" text="MLD">
      <formula>NOT(ISERROR(SEARCH("MLD",S42)))</formula>
    </cfRule>
  </conditionalFormatting>
  <conditionalFormatting sqref="S46:T46">
    <cfRule type="containsText" dxfId="878" priority="2141" operator="containsText" text="TC">
      <formula>NOT(ISERROR(SEARCH("TC",S46)))</formula>
    </cfRule>
  </conditionalFormatting>
  <conditionalFormatting sqref="S54:T54">
    <cfRule type="containsText" dxfId="877" priority="1691" operator="containsText" text="N">
      <formula>NOT(ISERROR(SEARCH("N",S54)))</formula>
    </cfRule>
    <cfRule type="containsText" dxfId="876" priority="1692" operator="containsText" text="SP">
      <formula>NOT(ISERROR(SEARCH("SP",S54)))</formula>
    </cfRule>
    <cfRule type="containsText" dxfId="875" priority="1693" operator="containsText" text="STB">
      <formula>NOT(ISERROR(SEARCH("STB",S54)))</formula>
    </cfRule>
    <cfRule type="containsText" dxfId="874" priority="1694" operator="containsText" text="MLD">
      <formula>NOT(ISERROR(SEARCH("MLD",S54)))</formula>
    </cfRule>
  </conditionalFormatting>
  <conditionalFormatting sqref="S51:U51">
    <cfRule type="containsText" dxfId="873" priority="435" operator="containsText" text="SP">
      <formula>NOT(ISERROR(SEARCH("SP",S51)))</formula>
    </cfRule>
    <cfRule type="containsText" dxfId="872" priority="436" operator="containsText" text="STB">
      <formula>NOT(ISERROR(SEARCH("STB",S51)))</formula>
    </cfRule>
    <cfRule type="containsText" dxfId="871" priority="437" operator="containsText" text="MLD">
      <formula>NOT(ISERROR(SEARCH("MLD",S51)))</formula>
    </cfRule>
  </conditionalFormatting>
  <conditionalFormatting sqref="S55:AC55">
    <cfRule type="containsText" dxfId="870" priority="7187" operator="containsText" text="N">
      <formula>NOT(ISERROR(SEARCH("N",S55)))</formula>
    </cfRule>
  </conditionalFormatting>
  <conditionalFormatting sqref="U8">
    <cfRule type="containsText" dxfId="869" priority="1355" operator="containsText" text="N">
      <formula>NOT(ISERROR(SEARCH("N",U8)))</formula>
    </cfRule>
    <cfRule type="containsText" dxfId="868" priority="1356" operator="containsText" text="SP">
      <formula>NOT(ISERROR(SEARCH("SP",U8)))</formula>
    </cfRule>
    <cfRule type="containsText" dxfId="867" priority="1357" operator="containsText" text="STB">
      <formula>NOT(ISERROR(SEARCH("STB",U8)))</formula>
    </cfRule>
    <cfRule type="containsText" dxfId="866" priority="1358" operator="containsText" text="MLD">
      <formula>NOT(ISERROR(SEARCH("MLD",U8)))</formula>
    </cfRule>
    <cfRule type="cellIs" dxfId="865" priority="1359" operator="lessThan">
      <formula>0.208333333333333</formula>
    </cfRule>
  </conditionalFormatting>
  <conditionalFormatting sqref="U10">
    <cfRule type="cellIs" dxfId="864" priority="1771" operator="lessThan">
      <formula>0.208333333333333</formula>
    </cfRule>
  </conditionalFormatting>
  <conditionalFormatting sqref="U12">
    <cfRule type="cellIs" dxfId="863" priority="1770" operator="lessThan">
      <formula>0.208333333333333</formula>
    </cfRule>
  </conditionalFormatting>
  <conditionalFormatting sqref="U14">
    <cfRule type="cellIs" dxfId="862" priority="485" operator="lessThan">
      <formula>0.208333333333333</formula>
    </cfRule>
  </conditionalFormatting>
  <conditionalFormatting sqref="U16:U17">
    <cfRule type="cellIs" dxfId="861" priority="1769" operator="lessThan">
      <formula>0.208333333333333</formula>
    </cfRule>
  </conditionalFormatting>
  <conditionalFormatting sqref="U20">
    <cfRule type="containsText" dxfId="860" priority="1040" operator="containsText" text="SP">
      <formula>NOT(ISERROR(SEARCH("SP",U20)))</formula>
    </cfRule>
    <cfRule type="containsText" dxfId="859" priority="1041" operator="containsText" text="STB">
      <formula>NOT(ISERROR(SEARCH("STB",U20)))</formula>
    </cfRule>
    <cfRule type="containsText" dxfId="858" priority="1042" operator="containsText" text="MLD">
      <formula>NOT(ISERROR(SEARCH("MLD",U20)))</formula>
    </cfRule>
    <cfRule type="cellIs" dxfId="857" priority="1043" operator="lessThan">
      <formula>0.208333333333333</formula>
    </cfRule>
  </conditionalFormatting>
  <conditionalFormatting sqref="U24:U25">
    <cfRule type="cellIs" dxfId="856" priority="1768" operator="lessThan">
      <formula>0.208333333333333</formula>
    </cfRule>
  </conditionalFormatting>
  <conditionalFormatting sqref="U30:U33">
    <cfRule type="cellIs" dxfId="855" priority="445" operator="lessThan">
      <formula>0.208333333333333</formula>
    </cfRule>
  </conditionalFormatting>
  <conditionalFormatting sqref="U38 R38">
    <cfRule type="containsText" dxfId="854" priority="416" operator="containsText" text="N">
      <formula>NOT(ISERROR(SEARCH("N",R38)))</formula>
    </cfRule>
    <cfRule type="containsText" dxfId="853" priority="418" operator="containsText" text="SP">
      <formula>NOT(ISERROR(SEARCH("SP",R38)))</formula>
    </cfRule>
  </conditionalFormatting>
  <conditionalFormatting sqref="U38 R38:R39">
    <cfRule type="containsText" dxfId="852" priority="430" operator="containsText" text="N">
      <formula>NOT(ISERROR(SEARCH("N",R38)))</formula>
    </cfRule>
    <cfRule type="containsText" dxfId="851" priority="431" operator="containsText" text="SP">
      <formula>NOT(ISERROR(SEARCH("SP",R38)))</formula>
    </cfRule>
  </conditionalFormatting>
  <conditionalFormatting sqref="U38">
    <cfRule type="cellIs" dxfId="850" priority="411" operator="lessThan">
      <formula>0.208333333333333</formula>
    </cfRule>
    <cfRule type="containsText" dxfId="849" priority="413" operator="containsText" text="SP">
      <formula>NOT(ISERROR(SEARCH("SP",U38)))</formula>
    </cfRule>
    <cfRule type="containsText" dxfId="848" priority="414" operator="containsText" text="STB">
      <formula>NOT(ISERROR(SEARCH("STB",U38)))</formula>
    </cfRule>
    <cfRule type="containsText" dxfId="847" priority="415" operator="containsText" text="MLD">
      <formula>NOT(ISERROR(SEARCH("MLD",U38)))</formula>
    </cfRule>
    <cfRule type="cellIs" dxfId="846" priority="417" operator="lessThan">
      <formula>0.208333333333333</formula>
    </cfRule>
  </conditionalFormatting>
  <conditionalFormatting sqref="U39">
    <cfRule type="containsText" dxfId="845" priority="1733" operator="containsText" text="STB">
      <formula>NOT(ISERROR(SEARCH("STB",U39)))</formula>
    </cfRule>
    <cfRule type="containsText" dxfId="844" priority="1734" operator="containsText" text="MLD">
      <formula>NOT(ISERROR(SEARCH("MLD",U39)))</formula>
    </cfRule>
    <cfRule type="cellIs" dxfId="843" priority="1735" operator="lessThan">
      <formula>0.208333333333333</formula>
    </cfRule>
  </conditionalFormatting>
  <conditionalFormatting sqref="U42:U43">
    <cfRule type="cellIs" dxfId="842" priority="395" operator="lessThan">
      <formula>0.208333333333333</formula>
    </cfRule>
  </conditionalFormatting>
  <conditionalFormatting sqref="U43">
    <cfRule type="containsText" dxfId="841" priority="396" operator="containsText" text="N">
      <formula>NOT(ISERROR(SEARCH("N",U43)))</formula>
    </cfRule>
    <cfRule type="containsText" dxfId="840" priority="397" operator="containsText" text="SP">
      <formula>NOT(ISERROR(SEARCH("SP",U43)))</formula>
    </cfRule>
    <cfRule type="containsText" dxfId="839" priority="398" operator="containsText" text="STB">
      <formula>NOT(ISERROR(SEARCH("STB",U43)))</formula>
    </cfRule>
    <cfRule type="containsText" dxfId="838" priority="399" operator="containsText" text="MLD">
      <formula>NOT(ISERROR(SEARCH("MLD",U43)))</formula>
    </cfRule>
  </conditionalFormatting>
  <conditionalFormatting sqref="U54">
    <cfRule type="containsText" dxfId="837" priority="1924" operator="containsText" text="MLD5">
      <formula>NOT(ISERROR(SEARCH("MLD5",U54)))</formula>
    </cfRule>
    <cfRule type="containsText" dxfId="836" priority="1925" operator="containsText" text="MLD4">
      <formula>NOT(ISERROR(SEARCH("MLD4",U54)))</formula>
    </cfRule>
    <cfRule type="containsText" dxfId="835" priority="1926" operator="containsText" text="MLD2">
      <formula>NOT(ISERROR(SEARCH("MLD2",U54)))</formula>
    </cfRule>
    <cfRule type="containsText" dxfId="834" priority="1927" operator="containsText" text="N">
      <formula>NOT(ISERROR(SEARCH("N",U54)))</formula>
    </cfRule>
    <cfRule type="containsText" dxfId="833" priority="1928" operator="containsText" text="SP">
      <formula>NOT(ISERROR(SEARCH("SP",U54)))</formula>
    </cfRule>
    <cfRule type="containsText" dxfId="832" priority="1929" operator="containsText" text="STB">
      <formula>NOT(ISERROR(SEARCH("STB",U54)))</formula>
    </cfRule>
    <cfRule type="containsText" dxfId="831" priority="1930" operator="containsText" text="MLD">
      <formula>NOT(ISERROR(SEARCH("MLD",U54)))</formula>
    </cfRule>
  </conditionalFormatting>
  <conditionalFormatting sqref="U20:V20">
    <cfRule type="containsText" dxfId="830" priority="1038" operator="containsText" text="N">
      <formula>NOT(ISERROR(SEARCH("N",U20)))</formula>
    </cfRule>
  </conditionalFormatting>
  <conditionalFormatting sqref="U54:V54">
    <cfRule type="cellIs" dxfId="829" priority="96" operator="equal">
      <formula>0.150694444444444</formula>
    </cfRule>
  </conditionalFormatting>
  <conditionalFormatting sqref="U8:X8">
    <cfRule type="cellIs" dxfId="828" priority="230" operator="equal">
      <formula>0.150694444444444</formula>
    </cfRule>
    <cfRule type="containsText" dxfId="827" priority="236" operator="containsText" text="MLD5">
      <formula>NOT(ISERROR(SEARCH("MLD5",U8)))</formula>
    </cfRule>
    <cfRule type="containsText" dxfId="826" priority="237" operator="containsText" text="MLD4">
      <formula>NOT(ISERROR(SEARCH("MLD4",U8)))</formula>
    </cfRule>
    <cfRule type="containsText" dxfId="825" priority="238" operator="containsText" text="MLD2">
      <formula>NOT(ISERROR(SEARCH("MLD2",U8)))</formula>
    </cfRule>
  </conditionalFormatting>
  <conditionalFormatting sqref="U20:X20">
    <cfRule type="cellIs" dxfId="824" priority="1029" operator="equal">
      <formula>0.150694444444444</formula>
    </cfRule>
    <cfRule type="containsText" dxfId="823" priority="1035" operator="containsText" text="MLD5">
      <formula>NOT(ISERROR(SEARCH("MLD5",U20)))</formula>
    </cfRule>
    <cfRule type="containsText" dxfId="822" priority="1036" operator="containsText" text="MLD4">
      <formula>NOT(ISERROR(SEARCH("MLD4",U20)))</formula>
    </cfRule>
    <cfRule type="containsText" dxfId="821" priority="1037" operator="containsText" text="MLD2">
      <formula>NOT(ISERROR(SEARCH("MLD2",U20)))</formula>
    </cfRule>
  </conditionalFormatting>
  <conditionalFormatting sqref="U42:X42">
    <cfRule type="containsText" dxfId="820" priority="1523" operator="containsText" text="SP">
      <formula>NOT(ISERROR(SEARCH("SP",U42)))</formula>
    </cfRule>
    <cfRule type="containsText" dxfId="819" priority="1524" operator="containsText" text="STB">
      <formula>NOT(ISERROR(SEARCH("STB",U42)))</formula>
    </cfRule>
    <cfRule type="containsText" dxfId="818" priority="1525" operator="containsText" text="MLD">
      <formula>NOT(ISERROR(SEARCH("MLD",U42)))</formula>
    </cfRule>
  </conditionalFormatting>
  <conditionalFormatting sqref="U42:Y42">
    <cfRule type="cellIs" dxfId="817" priority="1518" operator="equal">
      <formula>0.150694444444444</formula>
    </cfRule>
    <cfRule type="containsText" dxfId="816" priority="1519" operator="containsText" text="MLD5">
      <formula>NOT(ISERROR(SEARCH("MLD5",U42)))</formula>
    </cfRule>
    <cfRule type="containsText" dxfId="815" priority="1520" operator="containsText" text="MLD4">
      <formula>NOT(ISERROR(SEARCH("MLD4",U42)))</formula>
    </cfRule>
    <cfRule type="containsText" dxfId="814" priority="1521" operator="containsText" text="MLD2">
      <formula>NOT(ISERROR(SEARCH("MLD2",U42)))</formula>
    </cfRule>
    <cfRule type="containsText" dxfId="813" priority="1522" operator="containsText" text="N">
      <formula>NOT(ISERROR(SEARCH("N",U42)))</formula>
    </cfRule>
  </conditionalFormatting>
  <conditionalFormatting sqref="U39:Z39">
    <cfRule type="containsText" dxfId="812" priority="1589" operator="containsText" text="N">
      <formula>NOT(ISERROR(SEARCH("N",U39)))</formula>
    </cfRule>
    <cfRule type="containsText" dxfId="811" priority="1590" operator="containsText" text="SP">
      <formula>NOT(ISERROR(SEARCH("SP",U39)))</formula>
    </cfRule>
  </conditionalFormatting>
  <conditionalFormatting sqref="U55:AC55">
    <cfRule type="containsText" dxfId="810" priority="7188" operator="containsText" text="SP">
      <formula>NOT(ISERROR(SEARCH("SP",U55)))</formula>
    </cfRule>
    <cfRule type="containsText" dxfId="809" priority="7189" operator="containsText" text="STB">
      <formula>NOT(ISERROR(SEARCH("STB",U55)))</formula>
    </cfRule>
    <cfRule type="containsText" dxfId="808" priority="7190" operator="containsText" text="MLD">
      <formula>NOT(ISERROR(SEARCH("MLD",U55)))</formula>
    </cfRule>
  </conditionalFormatting>
  <conditionalFormatting sqref="V7">
    <cfRule type="containsText" dxfId="807" priority="1837" operator="containsText" text="SP">
      <formula>NOT(ISERROR(SEARCH("SP",V7)))</formula>
    </cfRule>
    <cfRule type="containsText" dxfId="806" priority="1838" operator="containsText" text="TC">
      <formula>NOT(ISERROR(SEARCH("TC",V7)))</formula>
    </cfRule>
    <cfRule type="containsText" dxfId="805" priority="1841" operator="containsText" text="SP">
      <formula>NOT(ISERROR(SEARCH("SP",V7)))</formula>
    </cfRule>
    <cfRule type="containsText" dxfId="804" priority="1842" operator="containsText" text="STB">
      <formula>NOT(ISERROR(SEARCH("STB",V7)))</formula>
    </cfRule>
    <cfRule type="containsText" dxfId="803" priority="1843" operator="containsText" text="MLD">
      <formula>NOT(ISERROR(SEARCH("MLD",V7)))</formula>
    </cfRule>
    <cfRule type="containsText" dxfId="802" priority="2126" operator="containsText" text="N">
      <formula>NOT(ISERROR(SEARCH("N",V7)))</formula>
    </cfRule>
  </conditionalFormatting>
  <conditionalFormatting sqref="V7:V8">
    <cfRule type="containsText" dxfId="801" priority="239" operator="containsText" text="N">
      <formula>NOT(ISERROR(SEARCH("N",V7)))</formula>
    </cfRule>
  </conditionalFormatting>
  <conditionalFormatting sqref="V8">
    <cfRule type="containsText" dxfId="800" priority="227" operator="containsText" text="N">
      <formula>NOT(ISERROR(SEARCH("N",V8)))</formula>
    </cfRule>
    <cfRule type="containsText" dxfId="799" priority="228" operator="containsText" text="SP">
      <formula>NOT(ISERROR(SEARCH("SP",V8)))</formula>
    </cfRule>
    <cfRule type="containsText" dxfId="798" priority="229" operator="containsText" text="TC">
      <formula>NOT(ISERROR(SEARCH("TC",V8)))</formula>
    </cfRule>
    <cfRule type="containsText" dxfId="797" priority="232" operator="containsText" text="SP">
      <formula>NOT(ISERROR(SEARCH("SP",V8)))</formula>
    </cfRule>
    <cfRule type="containsText" dxfId="796" priority="233" operator="containsText" text="STB">
      <formula>NOT(ISERROR(SEARCH("STB",V8)))</formula>
    </cfRule>
    <cfRule type="containsText" dxfId="795" priority="234" operator="containsText" text="MLD">
      <formula>NOT(ISERROR(SEARCH("MLD",V8)))</formula>
    </cfRule>
  </conditionalFormatting>
  <conditionalFormatting sqref="V9">
    <cfRule type="containsText" dxfId="794" priority="1407" operator="containsText" text="N">
      <formula>NOT(ISERROR(SEARCH("N",V9)))</formula>
    </cfRule>
    <cfRule type="containsText" dxfId="793" priority="1408" operator="containsText" text="MLD">
      <formula>NOT(ISERROR(SEARCH("MLD",V9)))</formula>
    </cfRule>
  </conditionalFormatting>
  <conditionalFormatting sqref="V9:V10">
    <cfRule type="containsText" dxfId="792" priority="1334" operator="containsText" text="STB">
      <formula>NOT(ISERROR(SEARCH("STB",V9)))</formula>
    </cfRule>
  </conditionalFormatting>
  <conditionalFormatting sqref="V10">
    <cfRule type="containsText" dxfId="791" priority="1329" operator="containsText" text="N">
      <formula>NOT(ISERROR(SEARCH("N",V10)))</formula>
    </cfRule>
    <cfRule type="containsText" dxfId="790" priority="1330" operator="containsText" text="SP">
      <formula>NOT(ISERROR(SEARCH("SP",V10)))</formula>
    </cfRule>
    <cfRule type="containsText" dxfId="789" priority="1331" operator="containsText" text="TC">
      <formula>NOT(ISERROR(SEARCH("TC",V10)))</formula>
    </cfRule>
    <cfRule type="containsText" dxfId="788" priority="1332" operator="containsText" text="N">
      <formula>NOT(ISERROR(SEARCH("N",V10)))</formula>
    </cfRule>
    <cfRule type="containsText" dxfId="787" priority="1333" operator="containsText" text="SP">
      <formula>NOT(ISERROR(SEARCH("SP",V10)))</formula>
    </cfRule>
    <cfRule type="containsText" dxfId="786" priority="1335" operator="containsText" text="MLD">
      <formula>NOT(ISERROR(SEARCH("MLD",V10)))</formula>
    </cfRule>
    <cfRule type="containsText" dxfId="785" priority="1336" operator="containsText" text="MLD5">
      <formula>NOT(ISERROR(SEARCH("MLD5",V10)))</formula>
    </cfRule>
    <cfRule type="containsText" dxfId="784" priority="1337" operator="containsText" text="MLD4">
      <formula>NOT(ISERROR(SEARCH("MLD4",V10)))</formula>
    </cfRule>
    <cfRule type="containsText" dxfId="783" priority="1338" operator="containsText" text="MLD2">
      <formula>NOT(ISERROR(SEARCH("MLD2",V10)))</formula>
    </cfRule>
  </conditionalFormatting>
  <conditionalFormatting sqref="V13 Y13 E23 Y28 R31 U31 R34:AC34 E46:F46 I46:J46 M46:N46 Q46:R46 U46:AC46 AC49">
    <cfRule type="containsText" dxfId="782" priority="2262" operator="containsText" text="STB">
      <formula>NOT(ISERROR(SEARCH("STB",E13)))</formula>
    </cfRule>
    <cfRule type="containsText" dxfId="781" priority="2263" operator="containsText" text="SP">
      <formula>NOT(ISERROR(SEARCH("SP",E13)))</formula>
    </cfRule>
  </conditionalFormatting>
  <conditionalFormatting sqref="V13 Y13 E23 Y28 R31 U31 R34:AC34 I46:J46 M46:N46 Q46:R46 E46:F46 U46:AC46 AC49">
    <cfRule type="containsText" dxfId="780" priority="2261" operator="containsText" text="MLD">
      <formula>NOT(ISERROR(SEARCH("MLD",E13)))</formula>
    </cfRule>
  </conditionalFormatting>
  <conditionalFormatting sqref="V15">
    <cfRule type="containsText" dxfId="779" priority="981" operator="containsText" text="N">
      <formula>NOT(ISERROR(SEARCH("N",V15)))</formula>
    </cfRule>
    <cfRule type="containsText" dxfId="778" priority="1214" operator="containsText" text="SP">
      <formula>NOT(ISERROR(SEARCH("SP",V15)))</formula>
    </cfRule>
    <cfRule type="containsText" dxfId="777" priority="1215" operator="containsText" text="TC">
      <formula>NOT(ISERROR(SEARCH("TC",V15)))</formula>
    </cfRule>
    <cfRule type="containsText" dxfId="776" priority="1218" operator="containsText" text="SP">
      <formula>NOT(ISERROR(SEARCH("SP",V15)))</formula>
    </cfRule>
    <cfRule type="containsText" dxfId="775" priority="1219" operator="containsText" text="STB">
      <formula>NOT(ISERROR(SEARCH("STB",V15)))</formula>
    </cfRule>
    <cfRule type="containsText" dxfId="774" priority="1220" operator="containsText" text="MLD">
      <formula>NOT(ISERROR(SEARCH("MLD",V15)))</formula>
    </cfRule>
  </conditionalFormatting>
  <conditionalFormatting sqref="V20">
    <cfRule type="containsText" dxfId="773" priority="1026" operator="containsText" text="N">
      <formula>NOT(ISERROR(SEARCH("N",V20)))</formula>
    </cfRule>
    <cfRule type="containsText" dxfId="772" priority="1027" operator="containsText" text="SP">
      <formula>NOT(ISERROR(SEARCH("SP",V20)))</formula>
    </cfRule>
    <cfRule type="containsText" dxfId="771" priority="1028" operator="containsText" text="TC">
      <formula>NOT(ISERROR(SEARCH("TC",V20)))</formula>
    </cfRule>
    <cfRule type="containsText" dxfId="770" priority="1031" operator="containsText" text="SP">
      <formula>NOT(ISERROR(SEARCH("SP",V20)))</formula>
    </cfRule>
    <cfRule type="containsText" dxfId="769" priority="1032" operator="containsText" text="STB">
      <formula>NOT(ISERROR(SEARCH("STB",V20)))</formula>
    </cfRule>
    <cfRule type="containsText" dxfId="768" priority="1033" operator="containsText" text="MLD">
      <formula>NOT(ISERROR(SEARCH("MLD",V20)))</formula>
    </cfRule>
  </conditionalFormatting>
  <conditionalFormatting sqref="V23">
    <cfRule type="containsText" dxfId="767" priority="1166" operator="containsText" text="STB">
      <formula>NOT(ISERROR(SEARCH("STB",V23)))</formula>
    </cfRule>
    <cfRule type="containsText" dxfId="766" priority="1167" operator="containsText" text="N">
      <formula>NOT(ISERROR(SEARCH("N",V23)))</formula>
    </cfRule>
    <cfRule type="containsText" dxfId="765" priority="1168" operator="containsText" text="MLD">
      <formula>NOT(ISERROR(SEARCH("MLD",V23)))</formula>
    </cfRule>
  </conditionalFormatting>
  <conditionalFormatting sqref="V28">
    <cfRule type="containsText" dxfId="764" priority="2044" operator="containsText" text="N">
      <formula>NOT(ISERROR(SEARCH("N",V28)))</formula>
    </cfRule>
    <cfRule type="containsText" dxfId="763" priority="2045" operator="containsText" text="SP">
      <formula>NOT(ISERROR(SEARCH("SP",V28)))</formula>
    </cfRule>
    <cfRule type="containsText" dxfId="762" priority="2046" operator="containsText" text="TC">
      <formula>NOT(ISERROR(SEARCH("TC",V28)))</formula>
    </cfRule>
    <cfRule type="containsText" dxfId="761" priority="2047" operator="containsText" text="N">
      <formula>NOT(ISERROR(SEARCH("N",V28)))</formula>
    </cfRule>
    <cfRule type="containsText" dxfId="760" priority="2048" operator="containsText" text="SP">
      <formula>NOT(ISERROR(SEARCH("SP",V28)))</formula>
    </cfRule>
    <cfRule type="containsText" dxfId="759" priority="2049" operator="containsText" text="STB">
      <formula>NOT(ISERROR(SEARCH("STB",V28)))</formula>
    </cfRule>
    <cfRule type="containsText" dxfId="758" priority="2050" operator="containsText" text="MLD">
      <formula>NOT(ISERROR(SEARCH("MLD",V28)))</formula>
    </cfRule>
    <cfRule type="containsText" dxfId="757" priority="2051" operator="containsText" text="MLD5">
      <formula>NOT(ISERROR(SEARCH("MLD5",V28)))</formula>
    </cfRule>
    <cfRule type="containsText" dxfId="756" priority="2052" operator="containsText" text="MLD4">
      <formula>NOT(ISERROR(SEARCH("MLD4",V28)))</formula>
    </cfRule>
    <cfRule type="containsText" dxfId="755" priority="2053" operator="containsText" text="MLD2">
      <formula>NOT(ISERROR(SEARCH("MLD2",V28)))</formula>
    </cfRule>
  </conditionalFormatting>
  <conditionalFormatting sqref="V29">
    <cfRule type="containsText" dxfId="754" priority="2176" operator="containsText" text="N">
      <formula>NOT(ISERROR(SEARCH("N",V29)))</formula>
    </cfRule>
    <cfRule type="containsText" dxfId="753" priority="2177" operator="containsText" text="SP">
      <formula>NOT(ISERROR(SEARCH("SP",V29)))</formula>
    </cfRule>
    <cfRule type="containsText" dxfId="752" priority="2178" operator="containsText" text="STB">
      <formula>NOT(ISERROR(SEARCH("STB",V29)))</formula>
    </cfRule>
    <cfRule type="containsText" dxfId="751" priority="2179" operator="containsText" text="MLD">
      <formula>NOT(ISERROR(SEARCH("MLD",V29)))</formula>
    </cfRule>
  </conditionalFormatting>
  <conditionalFormatting sqref="V31 Y31:Z31 AC31">
    <cfRule type="containsText" dxfId="750" priority="1281" operator="containsText" text="N">
      <formula>NOT(ISERROR(SEARCH("N",V31)))</formula>
    </cfRule>
    <cfRule type="containsText" dxfId="749" priority="1282" operator="containsText" text="SP">
      <formula>NOT(ISERROR(SEARCH("SP",V31)))</formula>
    </cfRule>
    <cfRule type="containsText" dxfId="748" priority="1283" operator="containsText" text="STB">
      <formula>NOT(ISERROR(SEARCH("STB",V31)))</formula>
    </cfRule>
    <cfRule type="containsText" dxfId="747" priority="1284" operator="containsText" text="MLD">
      <formula>NOT(ISERROR(SEARCH("MLD",V31)))</formula>
    </cfRule>
  </conditionalFormatting>
  <conditionalFormatting sqref="V32:V33">
    <cfRule type="containsText" dxfId="746" priority="1457" operator="containsText" text="STB">
      <formula>NOT(ISERROR(SEARCH("STB",V32)))</formula>
    </cfRule>
    <cfRule type="containsText" dxfId="745" priority="1459" operator="containsText" text="N">
      <formula>NOT(ISERROR(SEARCH("N",V32)))</formula>
    </cfRule>
    <cfRule type="containsText" dxfId="744" priority="1463" operator="containsText" text="MLD">
      <formula>NOT(ISERROR(SEARCH("MLD",V32)))</formula>
    </cfRule>
  </conditionalFormatting>
  <conditionalFormatting sqref="V39">
    <cfRule type="containsText" dxfId="743" priority="2004" operator="containsText" text="TC">
      <formula>NOT(ISERROR(SEARCH("TC",V39)))</formula>
    </cfRule>
    <cfRule type="containsText" dxfId="742" priority="2005" operator="containsText" text="N">
      <formula>NOT(ISERROR(SEARCH("N",V39)))</formula>
    </cfRule>
    <cfRule type="containsText" dxfId="741" priority="2006" operator="containsText" text="SP">
      <formula>NOT(ISERROR(SEARCH("SP",V39)))</formula>
    </cfRule>
    <cfRule type="containsText" dxfId="740" priority="2007" operator="containsText" text="STB">
      <formula>NOT(ISERROR(SEARCH("STB",V39)))</formula>
    </cfRule>
    <cfRule type="containsText" dxfId="739" priority="2008" operator="containsText" text="MLD">
      <formula>NOT(ISERROR(SEARCH("MLD",V39)))</formula>
    </cfRule>
    <cfRule type="containsText" dxfId="738" priority="2009" operator="containsText" text="MLD5">
      <formula>NOT(ISERROR(SEARCH("MLD5",V39)))</formula>
    </cfRule>
    <cfRule type="containsText" dxfId="737" priority="2010" operator="containsText" text="MLD4">
      <formula>NOT(ISERROR(SEARCH("MLD4",V39)))</formula>
    </cfRule>
    <cfRule type="containsText" dxfId="736" priority="2011" operator="containsText" text="MLD2">
      <formula>NOT(ISERROR(SEARCH("MLD2",V39)))</formula>
    </cfRule>
    <cfRule type="cellIs" dxfId="735" priority="2012" operator="equal">
      <formula>0.150694444444444</formula>
    </cfRule>
    <cfRule type="containsText" dxfId="734" priority="2013" operator="containsText" text="MLD5">
      <formula>NOT(ISERROR(SEARCH("MLD5",V39)))</formula>
    </cfRule>
    <cfRule type="containsText" dxfId="733" priority="2014" operator="containsText" text="MLD4">
      <formula>NOT(ISERROR(SEARCH("MLD4",V39)))</formula>
    </cfRule>
    <cfRule type="containsText" dxfId="732" priority="2015" operator="containsText" text="MLD2">
      <formula>NOT(ISERROR(SEARCH("MLD2",V39)))</formula>
    </cfRule>
  </conditionalFormatting>
  <conditionalFormatting sqref="V41">
    <cfRule type="containsText" dxfId="731" priority="319" operator="containsText" text="STB">
      <formula>NOT(ISERROR(SEARCH("STB",V41)))</formula>
    </cfRule>
    <cfRule type="containsText" dxfId="730" priority="321" operator="containsText" text="N">
      <formula>NOT(ISERROR(SEARCH("N",V41)))</formula>
    </cfRule>
    <cfRule type="containsText" dxfId="729" priority="325" operator="containsText" text="MLD">
      <formula>NOT(ISERROR(SEARCH("MLD",V41)))</formula>
    </cfRule>
  </conditionalFormatting>
  <conditionalFormatting sqref="V43">
    <cfRule type="containsText" dxfId="728" priority="312" operator="containsText" text="STB">
      <formula>NOT(ISERROR(SEARCH("STB",V43)))</formula>
    </cfRule>
    <cfRule type="containsText" dxfId="727" priority="314" operator="containsText" text="N">
      <formula>NOT(ISERROR(SEARCH("N",V43)))</formula>
    </cfRule>
    <cfRule type="containsText" dxfId="726" priority="318" operator="containsText" text="MLD">
      <formula>NOT(ISERROR(SEARCH("MLD",V43)))</formula>
    </cfRule>
  </conditionalFormatting>
  <conditionalFormatting sqref="V44">
    <cfRule type="cellIs" dxfId="725" priority="1825" operator="equal">
      <formula>0.150694444444444</formula>
    </cfRule>
    <cfRule type="containsText" dxfId="724" priority="1826" operator="containsText" text="N">
      <formula>NOT(ISERROR(SEARCH("N",V44)))</formula>
    </cfRule>
    <cfRule type="containsText" dxfId="723" priority="1827" operator="containsText" text="SP">
      <formula>NOT(ISERROR(SEARCH("SP",V44)))</formula>
    </cfRule>
    <cfRule type="containsText" dxfId="722" priority="1828" operator="containsText" text="TC">
      <formula>NOT(ISERROR(SEARCH("TC",V44)))</formula>
    </cfRule>
    <cfRule type="containsText" dxfId="721" priority="1829" operator="containsText" text="MLD5">
      <formula>NOT(ISERROR(SEARCH("MLD5",V44)))</formula>
    </cfRule>
    <cfRule type="containsText" dxfId="720" priority="1830" operator="containsText" text="MLD4">
      <formula>NOT(ISERROR(SEARCH("MLD4",V44)))</formula>
    </cfRule>
    <cfRule type="containsText" dxfId="719" priority="1831" operator="containsText" text="MLD2">
      <formula>NOT(ISERROR(SEARCH("MLD2",V44)))</formula>
    </cfRule>
    <cfRule type="containsText" dxfId="718" priority="1832" operator="containsText" text="N">
      <formula>NOT(ISERROR(SEARCH("N",V44)))</formula>
    </cfRule>
    <cfRule type="containsText" dxfId="717" priority="1833" operator="containsText" text="SP">
      <formula>NOT(ISERROR(SEARCH("SP",V44)))</formula>
    </cfRule>
    <cfRule type="containsText" dxfId="716" priority="1834" operator="containsText" text="STB">
      <formula>NOT(ISERROR(SEARCH("STB",V44)))</formula>
    </cfRule>
    <cfRule type="containsText" dxfId="715" priority="1835" operator="containsText" text="MLD">
      <formula>NOT(ISERROR(SEARCH("MLD",V44)))</formula>
    </cfRule>
  </conditionalFormatting>
  <conditionalFormatting sqref="V46">
    <cfRule type="containsText" dxfId="714" priority="1859" operator="containsText" text="N">
      <formula>NOT(ISERROR(SEARCH("N",V46)))</formula>
    </cfRule>
  </conditionalFormatting>
  <conditionalFormatting sqref="V52 B53">
    <cfRule type="containsText" dxfId="713" priority="1941" operator="containsText" text="SP">
      <formula>NOT(ISERROR(SEARCH("SP",B52)))</formula>
    </cfRule>
  </conditionalFormatting>
  <conditionalFormatting sqref="V52">
    <cfRule type="containsText" dxfId="712" priority="1935" operator="containsText" text="TC">
      <formula>NOT(ISERROR(SEARCH("TC",V52)))</formula>
    </cfRule>
  </conditionalFormatting>
  <conditionalFormatting sqref="V7:X7">
    <cfRule type="cellIs" dxfId="711" priority="1839" operator="equal">
      <formula>0.150694444444444</formula>
    </cfRule>
  </conditionalFormatting>
  <conditionalFormatting sqref="V15:X15">
    <cfRule type="cellIs" dxfId="710" priority="1216" operator="equal">
      <formula>0.150694444444444</formula>
    </cfRule>
    <cfRule type="containsText" dxfId="709" priority="1221" operator="containsText" text="N">
      <formula>NOT(ISERROR(SEARCH("N",V15)))</formula>
    </cfRule>
  </conditionalFormatting>
  <conditionalFormatting sqref="V11:Y11">
    <cfRule type="containsText" dxfId="708" priority="2234" operator="containsText" text="STB">
      <formula>NOT(ISERROR(SEARCH("STB",V11)))</formula>
    </cfRule>
    <cfRule type="containsText" dxfId="707" priority="2235" operator="containsText" text="MLD">
      <formula>NOT(ISERROR(SEARCH("MLD",V11)))</formula>
    </cfRule>
  </conditionalFormatting>
  <conditionalFormatting sqref="V19:Y19">
    <cfRule type="containsText" dxfId="706" priority="1961" operator="containsText" text="N">
      <formula>NOT(ISERROR(SEARCH("N",V19)))</formula>
    </cfRule>
    <cfRule type="containsText" dxfId="705" priority="1962" operator="containsText" text="SP">
      <formula>NOT(ISERROR(SEARCH("SP",V19)))</formula>
    </cfRule>
    <cfRule type="containsText" dxfId="704" priority="1963" operator="containsText" text="STB">
      <formula>NOT(ISERROR(SEARCH("STB",V19)))</formula>
    </cfRule>
    <cfRule type="containsText" dxfId="703" priority="1964" operator="containsText" text="MLD">
      <formula>NOT(ISERROR(SEARCH("MLD",V19)))</formula>
    </cfRule>
  </conditionalFormatting>
  <conditionalFormatting sqref="V26:Y26">
    <cfRule type="containsText" dxfId="702" priority="1824" operator="containsText" text="N">
      <formula>NOT(ISERROR(SEARCH("N",V26)))</formula>
    </cfRule>
    <cfRule type="containsText" dxfId="701" priority="2187" operator="containsText" text="SP">
      <formula>NOT(ISERROR(SEARCH("SP",V26)))</formula>
    </cfRule>
    <cfRule type="containsText" dxfId="700" priority="2188" operator="containsText" text="STB">
      <formula>NOT(ISERROR(SEARCH("STB",V26)))</formula>
    </cfRule>
    <cfRule type="containsText" dxfId="699" priority="2189" operator="containsText" text="MLD">
      <formula>NOT(ISERROR(SEARCH("MLD",V26)))</formula>
    </cfRule>
  </conditionalFormatting>
  <conditionalFormatting sqref="V28:Y29">
    <cfRule type="containsText" dxfId="698" priority="1975" operator="containsText" text="N">
      <formula>NOT(ISERROR(SEARCH("N",V28)))</formula>
    </cfRule>
    <cfRule type="containsText" dxfId="697" priority="1976" operator="containsText" text="SP">
      <formula>NOT(ISERROR(SEARCH("SP",V28)))</formula>
    </cfRule>
    <cfRule type="containsText" dxfId="696" priority="1977" operator="containsText" text="STB">
      <formula>NOT(ISERROR(SEARCH("STB",V28)))</formula>
    </cfRule>
    <cfRule type="containsText" dxfId="695" priority="1978" operator="containsText" text="MLD">
      <formula>NOT(ISERROR(SEARCH("MLD",V28)))</formula>
    </cfRule>
  </conditionalFormatting>
  <conditionalFormatting sqref="V32:Y32">
    <cfRule type="containsText" dxfId="694" priority="1458" operator="containsText" text="SP">
      <formula>NOT(ISERROR(SEARCH("SP",V32)))</formula>
    </cfRule>
    <cfRule type="containsText" dxfId="693" priority="1460" operator="containsText" text="STB">
      <formula>NOT(ISERROR(SEARCH("STB",V32)))</formula>
    </cfRule>
    <cfRule type="containsText" dxfId="692" priority="1461" operator="containsText" text="MLD">
      <formula>NOT(ISERROR(SEARCH("MLD",V32)))</formula>
    </cfRule>
    <cfRule type="containsText" dxfId="691" priority="1462" operator="containsText" text="N">
      <formula>NOT(ISERROR(SEARCH("N",V32)))</formula>
    </cfRule>
  </conditionalFormatting>
  <conditionalFormatting sqref="V33:Y33">
    <cfRule type="containsText" dxfId="690" priority="1435" operator="containsText" text="N">
      <formula>NOT(ISERROR(SEARCH("N",V33)))</formula>
    </cfRule>
  </conditionalFormatting>
  <conditionalFormatting sqref="V41:Y41">
    <cfRule type="containsText" dxfId="689" priority="320" operator="containsText" text="SP">
      <formula>NOT(ISERROR(SEARCH("SP",V41)))</formula>
    </cfRule>
    <cfRule type="containsText" dxfId="688" priority="322" operator="containsText" text="STB">
      <formula>NOT(ISERROR(SEARCH("STB",V41)))</formula>
    </cfRule>
    <cfRule type="containsText" dxfId="687" priority="323" operator="containsText" text="MLD">
      <formula>NOT(ISERROR(SEARCH("MLD",V41)))</formula>
    </cfRule>
    <cfRule type="containsText" dxfId="686" priority="324" operator="containsText" text="N">
      <formula>NOT(ISERROR(SEARCH("N",V41)))</formula>
    </cfRule>
  </conditionalFormatting>
  <conditionalFormatting sqref="V43:Y43">
    <cfRule type="containsText" dxfId="685" priority="313" operator="containsText" text="SP">
      <formula>NOT(ISERROR(SEARCH("SP",V43)))</formula>
    </cfRule>
    <cfRule type="containsText" dxfId="684" priority="315" operator="containsText" text="STB">
      <formula>NOT(ISERROR(SEARCH("STB",V43)))</formula>
    </cfRule>
    <cfRule type="containsText" dxfId="683" priority="316" operator="containsText" text="MLD">
      <formula>NOT(ISERROR(SEARCH("MLD",V43)))</formula>
    </cfRule>
    <cfRule type="containsText" dxfId="682" priority="317" operator="containsText" text="N">
      <formula>NOT(ISERROR(SEARCH("N",V43)))</formula>
    </cfRule>
  </conditionalFormatting>
  <conditionalFormatting sqref="V44:Y44">
    <cfRule type="containsText" dxfId="681" priority="1623" operator="containsText" text="STB">
      <formula>NOT(ISERROR(SEARCH("STB",V44)))</formula>
    </cfRule>
    <cfRule type="containsText" dxfId="680" priority="1624" operator="containsText" text="MLD">
      <formula>NOT(ISERROR(SEARCH("MLD",V44)))</formula>
    </cfRule>
  </conditionalFormatting>
  <conditionalFormatting sqref="V49:Y49">
    <cfRule type="containsText" dxfId="679" priority="1944" operator="containsText" text="N">
      <formula>NOT(ISERROR(SEARCH("N",V49)))</formula>
    </cfRule>
    <cfRule type="containsText" dxfId="678" priority="1946" operator="containsText" text="STB">
      <formula>NOT(ISERROR(SEARCH("STB",V49)))</formula>
    </cfRule>
    <cfRule type="containsText" dxfId="677" priority="1947" operator="containsText" text="MLD">
      <formula>NOT(ISERROR(SEARCH("MLD",V49)))</formula>
    </cfRule>
  </conditionalFormatting>
  <conditionalFormatting sqref="V11:Z11">
    <cfRule type="containsText" dxfId="676" priority="2123" operator="containsText" text="N">
      <formula>NOT(ISERROR(SEARCH("N",V11)))</formula>
    </cfRule>
    <cfRule type="containsText" dxfId="675" priority="2124" operator="containsText" text="SP">
      <formula>NOT(ISERROR(SEARCH("SP",V11)))</formula>
    </cfRule>
  </conditionalFormatting>
  <conditionalFormatting sqref="V13:Z13 AC13">
    <cfRule type="containsText" dxfId="674" priority="1893" operator="containsText" text="N">
      <formula>NOT(ISERROR(SEARCH("N",V13)))</formula>
    </cfRule>
    <cfRule type="containsText" dxfId="673" priority="1894" operator="containsText" text="SP">
      <formula>NOT(ISERROR(SEARCH("SP",V13)))</formula>
    </cfRule>
    <cfRule type="containsText" dxfId="672" priority="1895" operator="containsText" text="STB">
      <formula>NOT(ISERROR(SEARCH("STB",V13)))</formula>
    </cfRule>
    <cfRule type="containsText" dxfId="671" priority="1896" operator="containsText" text="MLD">
      <formula>NOT(ISERROR(SEARCH("MLD",V13)))</formula>
    </cfRule>
  </conditionalFormatting>
  <conditionalFormatting sqref="V49:AB49">
    <cfRule type="containsText" dxfId="670" priority="1945" operator="containsText" text="SP">
      <formula>NOT(ISERROR(SEARCH("SP",V49)))</formula>
    </cfRule>
  </conditionalFormatting>
  <conditionalFormatting sqref="V18:AC18">
    <cfRule type="containsText" dxfId="669" priority="2214" operator="containsText" text="N">
      <formula>NOT(ISERROR(SEARCH("N",V18)))</formula>
    </cfRule>
    <cfRule type="containsText" dxfId="668" priority="2215" operator="containsText" text="SP">
      <formula>NOT(ISERROR(SEARCH("SP",V18)))</formula>
    </cfRule>
    <cfRule type="containsText" dxfId="667" priority="2216" operator="containsText" text="STB">
      <formula>NOT(ISERROR(SEARCH("STB",V18)))</formula>
    </cfRule>
    <cfRule type="containsText" dxfId="666" priority="2217" operator="containsText" text="MLD">
      <formula>NOT(ISERROR(SEARCH("MLD",V18)))</formula>
    </cfRule>
  </conditionalFormatting>
  <conditionalFormatting sqref="V18:AC19">
    <cfRule type="cellIs" dxfId="665" priority="1848" operator="equal">
      <formula>0.150694444444444</formula>
    </cfRule>
    <cfRule type="containsText" dxfId="664" priority="1856" operator="containsText" text="MLD5">
      <formula>NOT(ISERROR(SEARCH("MLD5",V18)))</formula>
    </cfRule>
    <cfRule type="containsText" dxfId="663" priority="1857" operator="containsText" text="MLD4">
      <formula>NOT(ISERROR(SEARCH("MLD4",V18)))</formula>
    </cfRule>
    <cfRule type="containsText" dxfId="662" priority="1858" operator="containsText" text="MLD2">
      <formula>NOT(ISERROR(SEARCH("MLD2",V18)))</formula>
    </cfRule>
  </conditionalFormatting>
  <conditionalFormatting sqref="V26:AC26 Z27:AC27">
    <cfRule type="cellIs" dxfId="661" priority="1757" operator="equal">
      <formula>0.150694444444444</formula>
    </cfRule>
  </conditionalFormatting>
  <conditionalFormatting sqref="V26:AC26">
    <cfRule type="containsText" dxfId="660" priority="1821" operator="containsText" text="MLD5">
      <formula>NOT(ISERROR(SEARCH("MLD5",V26)))</formula>
    </cfRule>
    <cfRule type="containsText" dxfId="659" priority="1822" operator="containsText" text="MLD4">
      <formula>NOT(ISERROR(SEARCH("MLD4",V26)))</formula>
    </cfRule>
    <cfRule type="containsText" dxfId="658" priority="1823" operator="containsText" text="MLD2">
      <formula>NOT(ISERROR(SEARCH("MLD2",V26)))</formula>
    </cfRule>
  </conditionalFormatting>
  <conditionalFormatting sqref="V31:AC31">
    <cfRule type="cellIs" dxfId="657" priority="1277" operator="equal">
      <formula>0.150694444444444</formula>
    </cfRule>
    <cfRule type="containsText" dxfId="656" priority="1278" operator="containsText" text="MLD5">
      <formula>NOT(ISERROR(SEARCH("MLD5",V31)))</formula>
    </cfRule>
    <cfRule type="containsText" dxfId="655" priority="1279" operator="containsText" text="MLD4">
      <formula>NOT(ISERROR(SEARCH("MLD4",V31)))</formula>
    </cfRule>
    <cfRule type="containsText" dxfId="654" priority="1280" operator="containsText" text="MLD2">
      <formula>NOT(ISERROR(SEARCH("MLD2",V31)))</formula>
    </cfRule>
  </conditionalFormatting>
  <conditionalFormatting sqref="V44:AC44">
    <cfRule type="containsText" dxfId="653" priority="1617" operator="containsText" text="N">
      <formula>NOT(ISERROR(SEARCH("N",V44)))</formula>
    </cfRule>
    <cfRule type="containsText" dxfId="652" priority="1618" operator="containsText" text="SP">
      <formula>NOT(ISERROR(SEARCH("SP",V44)))</formula>
    </cfRule>
  </conditionalFormatting>
  <conditionalFormatting sqref="V52:AC52">
    <cfRule type="containsText" dxfId="651" priority="1645" operator="containsText" text="N">
      <formula>NOT(ISERROR(SEARCH("N",V52)))</formula>
    </cfRule>
  </conditionalFormatting>
  <conditionalFormatting sqref="W40 Y40">
    <cfRule type="containsText" dxfId="650" priority="341" operator="containsText" text="N">
      <formula>NOT(ISERROR(SEARCH("N",W40)))</formula>
    </cfRule>
  </conditionalFormatting>
  <conditionalFormatting sqref="W40">
    <cfRule type="cellIs" dxfId="649" priority="336" operator="equal">
      <formula>0.150694444444444</formula>
    </cfRule>
    <cfRule type="containsText" dxfId="648" priority="337" operator="containsText" text="MLD5">
      <formula>NOT(ISERROR(SEARCH("MLD5",W40)))</formula>
    </cfRule>
    <cfRule type="containsText" dxfId="647" priority="338" operator="containsText" text="MLD4">
      <formula>NOT(ISERROR(SEARCH("MLD4",W40)))</formula>
    </cfRule>
    <cfRule type="containsText" dxfId="646" priority="339" operator="containsText" text="MLD2">
      <formula>NOT(ISERROR(SEARCH("MLD2",W40)))</formula>
    </cfRule>
    <cfRule type="containsText" dxfId="645" priority="340" operator="containsText" text="TC">
      <formula>NOT(ISERROR(SEARCH("TC",W40)))</formula>
    </cfRule>
  </conditionalFormatting>
  <conditionalFormatting sqref="W7:X7">
    <cfRule type="containsText" dxfId="644" priority="1840" operator="containsText" text="TC">
      <formula>NOT(ISERROR(SEARCH("TC",W7)))</formula>
    </cfRule>
    <cfRule type="containsText" dxfId="643" priority="1844" operator="containsText" text="N">
      <formula>NOT(ISERROR(SEARCH("N",W7)))</formula>
    </cfRule>
  </conditionalFormatting>
  <conditionalFormatting sqref="W8:X8">
    <cfRule type="containsText" dxfId="642" priority="231" operator="containsText" text="TC">
      <formula>NOT(ISERROR(SEARCH("TC",W8)))</formula>
    </cfRule>
    <cfRule type="containsText" dxfId="641" priority="235" operator="containsText" text="N">
      <formula>NOT(ISERROR(SEARCH("N",W8)))</formula>
    </cfRule>
  </conditionalFormatting>
  <conditionalFormatting sqref="W10:X10">
    <cfRule type="containsText" dxfId="640" priority="1343" operator="containsText" text="TC">
      <formula>NOT(ISERROR(SEARCH("TC",W10)))</formula>
    </cfRule>
    <cfRule type="containsText" dxfId="639" priority="1344" operator="containsText" text="N">
      <formula>NOT(ISERROR(SEARCH("N",W10)))</formula>
    </cfRule>
  </conditionalFormatting>
  <conditionalFormatting sqref="W13:X13">
    <cfRule type="containsText" dxfId="638" priority="2106" operator="containsText" text="SP">
      <formula>NOT(ISERROR(SEARCH("SP",W13)))</formula>
    </cfRule>
  </conditionalFormatting>
  <conditionalFormatting sqref="W15:X15">
    <cfRule type="containsText" dxfId="637" priority="1217" operator="containsText" text="TC">
      <formula>NOT(ISERROR(SEARCH("TC",W15)))</formula>
    </cfRule>
  </conditionalFormatting>
  <conditionalFormatting sqref="W20:X20">
    <cfRule type="containsText" dxfId="636" priority="1030" operator="containsText" text="TC">
      <formula>NOT(ISERROR(SEARCH("TC",W20)))</formula>
    </cfRule>
    <cfRule type="containsText" dxfId="635" priority="1034" operator="containsText" text="N">
      <formula>NOT(ISERROR(SEARCH("N",W20)))</formula>
    </cfRule>
  </conditionalFormatting>
  <conditionalFormatting sqref="W28:X29">
    <cfRule type="containsText" dxfId="634" priority="2087" operator="containsText" text="TC">
      <formula>NOT(ISERROR(SEARCH("TC",W28)))</formula>
    </cfRule>
  </conditionalFormatting>
  <conditionalFormatting sqref="W29:X29">
    <cfRule type="containsText" dxfId="633" priority="2084" operator="containsText" text="MLD5">
      <formula>NOT(ISERROR(SEARCH("MLD5",W29)))</formula>
    </cfRule>
    <cfRule type="containsText" dxfId="632" priority="2085" operator="containsText" text="MLD4">
      <formula>NOT(ISERROR(SEARCH("MLD4",W29)))</formula>
    </cfRule>
    <cfRule type="containsText" dxfId="631" priority="2086" operator="containsText" text="MLD2">
      <formula>NOT(ISERROR(SEARCH("MLD2",W29)))</formula>
    </cfRule>
    <cfRule type="containsText" dxfId="630" priority="2088" operator="containsText" text="N">
      <formula>NOT(ISERROR(SEARCH("N",W29)))</formula>
    </cfRule>
  </conditionalFormatting>
  <conditionalFormatting sqref="W31:X31">
    <cfRule type="containsText" dxfId="629" priority="1275" operator="containsText" text="N">
      <formula>NOT(ISERROR(SEARCH("N",W31)))</formula>
    </cfRule>
    <cfRule type="containsText" dxfId="628" priority="1276" operator="containsText" text="TC">
      <formula>NOT(ISERROR(SEARCH("TC",W31)))</formula>
    </cfRule>
  </conditionalFormatting>
  <conditionalFormatting sqref="W38:X38">
    <cfRule type="containsText" dxfId="627" priority="376" operator="containsText" text="TC">
      <formula>NOT(ISERROR(SEARCH("TC",W38)))</formula>
    </cfRule>
    <cfRule type="cellIs" dxfId="626" priority="377" operator="equal">
      <formula>0.150694444444444</formula>
    </cfRule>
  </conditionalFormatting>
  <conditionalFormatting sqref="W52:X52">
    <cfRule type="containsText" dxfId="625" priority="1652" operator="containsText" text="SP">
      <formula>NOT(ISERROR(SEARCH("SP",W52)))</formula>
    </cfRule>
    <cfRule type="containsText" dxfId="624" priority="1653" operator="containsText" text="STB">
      <formula>NOT(ISERROR(SEARCH("STB",W52)))</formula>
    </cfRule>
    <cfRule type="containsText" dxfId="623" priority="1654" operator="containsText" text="MLD">
      <formula>NOT(ISERROR(SEARCH("MLD",W52)))</formula>
    </cfRule>
  </conditionalFormatting>
  <conditionalFormatting sqref="W38:Y38">
    <cfRule type="containsText" dxfId="622" priority="369" operator="containsText" text="N">
      <formula>NOT(ISERROR(SEARCH("N",W38)))</formula>
    </cfRule>
    <cfRule type="containsText" dxfId="621" priority="378" operator="containsText" text="MLD5">
      <formula>NOT(ISERROR(SEARCH("MLD5",W38)))</formula>
    </cfRule>
    <cfRule type="containsText" dxfId="620" priority="379" operator="containsText" text="MLD4">
      <formula>NOT(ISERROR(SEARCH("MLD4",W38)))</formula>
    </cfRule>
    <cfRule type="containsText" dxfId="619" priority="380" operator="containsText" text="MLD2">
      <formula>NOT(ISERROR(SEARCH("MLD2",W38)))</formula>
    </cfRule>
  </conditionalFormatting>
  <conditionalFormatting sqref="W39:Y39">
    <cfRule type="cellIs" dxfId="618" priority="1585" operator="equal">
      <formula>0.150694444444444</formula>
    </cfRule>
    <cfRule type="containsText" dxfId="617" priority="1586" operator="containsText" text="MLD5">
      <formula>NOT(ISERROR(SEARCH("MLD5",W39)))</formula>
    </cfRule>
    <cfRule type="containsText" dxfId="616" priority="1587" operator="containsText" text="MLD4">
      <formula>NOT(ISERROR(SEARCH("MLD4",W39)))</formula>
    </cfRule>
    <cfRule type="containsText" dxfId="615" priority="1588" operator="containsText" text="MLD2">
      <formula>NOT(ISERROR(SEARCH("MLD2",W39)))</formula>
    </cfRule>
    <cfRule type="containsText" dxfId="614" priority="1591" operator="containsText" text="STB">
      <formula>NOT(ISERROR(SEARCH("STB",W39)))</formula>
    </cfRule>
    <cfRule type="containsText" dxfId="613" priority="1592" operator="containsText" text="MLD">
      <formula>NOT(ISERROR(SEARCH("MLD",W39)))</formula>
    </cfRule>
  </conditionalFormatting>
  <conditionalFormatting sqref="W44:AC44">
    <cfRule type="cellIs" dxfId="612" priority="1613" operator="equal">
      <formula>0.150694444444444</formula>
    </cfRule>
    <cfRule type="containsText" dxfId="611" priority="1614" operator="containsText" text="MLD5">
      <formula>NOT(ISERROR(SEARCH("MLD5",W44)))</formula>
    </cfRule>
    <cfRule type="containsText" dxfId="610" priority="1615" operator="containsText" text="MLD4">
      <formula>NOT(ISERROR(SEARCH("MLD4",W44)))</formula>
    </cfRule>
    <cfRule type="containsText" dxfId="609" priority="1616" operator="containsText" text="MLD2">
      <formula>NOT(ISERROR(SEARCH("MLD2",W44)))</formula>
    </cfRule>
  </conditionalFormatting>
  <conditionalFormatting sqref="Y7">
    <cfRule type="containsText" dxfId="608" priority="1762" operator="containsText" text="N">
      <formula>NOT(ISERROR(SEARCH("N",Y7)))</formula>
    </cfRule>
    <cfRule type="containsText" dxfId="607" priority="1763" operator="containsText" text="SP">
      <formula>NOT(ISERROR(SEARCH("SP",Y7)))</formula>
    </cfRule>
    <cfRule type="containsText" dxfId="606" priority="1764" operator="containsText" text="STB">
      <formula>NOT(ISERROR(SEARCH("STB",Y7)))</formula>
    </cfRule>
    <cfRule type="containsText" dxfId="605" priority="1765" operator="containsText" text="MLD">
      <formula>NOT(ISERROR(SEARCH("MLD",Y7)))</formula>
    </cfRule>
    <cfRule type="cellIs" dxfId="604" priority="1766" operator="lessThan">
      <formula>0.208333333333333</formula>
    </cfRule>
  </conditionalFormatting>
  <conditionalFormatting sqref="Y8">
    <cfRule type="containsText" dxfId="603" priority="219" operator="containsText" text="MLD5">
      <formula>NOT(ISERROR(SEARCH("MLD5",Y8)))</formula>
    </cfRule>
    <cfRule type="containsText" dxfId="602" priority="220" operator="containsText" text="MLD4">
      <formula>NOT(ISERROR(SEARCH("MLD4",Y8)))</formula>
    </cfRule>
    <cfRule type="containsText" dxfId="601" priority="221" operator="containsText" text="MLD2">
      <formula>NOT(ISERROR(SEARCH("MLD2",Y8)))</formula>
    </cfRule>
    <cfRule type="containsText" dxfId="600" priority="222" operator="containsText" text="N">
      <formula>NOT(ISERROR(SEARCH("N",Y8)))</formula>
    </cfRule>
    <cfRule type="containsText" dxfId="599" priority="223" operator="containsText" text="SP">
      <formula>NOT(ISERROR(SEARCH("SP",Y8)))</formula>
    </cfRule>
    <cfRule type="containsText" dxfId="598" priority="224" operator="containsText" text="STB">
      <formula>NOT(ISERROR(SEARCH("STB",Y8)))</formula>
    </cfRule>
    <cfRule type="containsText" dxfId="597" priority="225" operator="containsText" text="MLD">
      <formula>NOT(ISERROR(SEARCH("MLD",Y8)))</formula>
    </cfRule>
    <cfRule type="cellIs" dxfId="596" priority="226" operator="lessThan">
      <formula>0.208333333333333</formula>
    </cfRule>
  </conditionalFormatting>
  <conditionalFormatting sqref="Y10">
    <cfRule type="containsText" dxfId="595" priority="1324" operator="containsText" text="N">
      <formula>NOT(ISERROR(SEARCH("N",Y10)))</formula>
    </cfRule>
    <cfRule type="containsText" dxfId="594" priority="1325" operator="containsText" text="SP">
      <formula>NOT(ISERROR(SEARCH("SP",Y10)))</formula>
    </cfRule>
    <cfRule type="containsText" dxfId="593" priority="1326" operator="containsText" text="STB">
      <formula>NOT(ISERROR(SEARCH("STB",Y10)))</formula>
    </cfRule>
    <cfRule type="containsText" dxfId="592" priority="1327" operator="containsText" text="MLD">
      <formula>NOT(ISERROR(SEARCH("MLD",Y10)))</formula>
    </cfRule>
  </conditionalFormatting>
  <conditionalFormatting sqref="Y10:Y13">
    <cfRule type="cellIs" dxfId="591" priority="1328" operator="lessThan">
      <formula>0.208333333333333</formula>
    </cfRule>
  </conditionalFormatting>
  <conditionalFormatting sqref="Y14:Y15">
    <cfRule type="cellIs" dxfId="590" priority="88" operator="lessThan">
      <formula>0.208333333333333</formula>
    </cfRule>
  </conditionalFormatting>
  <conditionalFormatting sqref="Y15">
    <cfRule type="cellIs" dxfId="589" priority="80" operator="equal">
      <formula>0.150694444444444</formula>
    </cfRule>
    <cfRule type="containsText" dxfId="588" priority="81" operator="containsText" text="MLD5">
      <formula>NOT(ISERROR(SEARCH("MLD5",Y15)))</formula>
    </cfRule>
    <cfRule type="containsText" dxfId="587" priority="82" operator="containsText" text="MLD4">
      <formula>NOT(ISERROR(SEARCH("MLD4",Y15)))</formula>
    </cfRule>
    <cfRule type="containsText" dxfId="586" priority="83" operator="containsText" text="MLD2">
      <formula>NOT(ISERROR(SEARCH("MLD2",Y15)))</formula>
    </cfRule>
    <cfRule type="containsText" dxfId="585" priority="86" operator="containsText" text="STB">
      <formula>NOT(ISERROR(SEARCH("STB",Y15)))</formula>
    </cfRule>
    <cfRule type="containsText" dxfId="584" priority="87" operator="containsText" text="MLD">
      <formula>NOT(ISERROR(SEARCH("MLD",Y15)))</formula>
    </cfRule>
  </conditionalFormatting>
  <conditionalFormatting sqref="Y17:Y20">
    <cfRule type="cellIs" dxfId="583" priority="1025" operator="lessThan">
      <formula>0.208333333333333</formula>
    </cfRule>
  </conditionalFormatting>
  <conditionalFormatting sqref="Y20">
    <cfRule type="containsText" dxfId="582" priority="1021" operator="containsText" text="N">
      <formula>NOT(ISERROR(SEARCH("N",Y20)))</formula>
    </cfRule>
    <cfRule type="containsText" dxfId="581" priority="1022" operator="containsText" text="SP">
      <formula>NOT(ISERROR(SEARCH("SP",Y20)))</formula>
    </cfRule>
    <cfRule type="containsText" dxfId="580" priority="1023" operator="containsText" text="STB">
      <formula>NOT(ISERROR(SEARCH("STB",Y20)))</formula>
    </cfRule>
    <cfRule type="containsText" dxfId="579" priority="1024" operator="containsText" text="MLD">
      <formula>NOT(ISERROR(SEARCH("MLD",Y20)))</formula>
    </cfRule>
  </conditionalFormatting>
  <conditionalFormatting sqref="Y25:Y26">
    <cfRule type="cellIs" dxfId="578" priority="1761" operator="lessThan">
      <formula>0.208333333333333</formula>
    </cfRule>
  </conditionalFormatting>
  <conditionalFormatting sqref="Y28:Y31">
    <cfRule type="cellIs" dxfId="577" priority="1274" operator="lessThan">
      <formula>0.208333333333333</formula>
    </cfRule>
  </conditionalFormatting>
  <conditionalFormatting sqref="Y38">
    <cfRule type="containsText" dxfId="576" priority="373" operator="containsText" text="SP">
      <formula>NOT(ISERROR(SEARCH("SP",Y38)))</formula>
    </cfRule>
    <cfRule type="containsText" dxfId="575" priority="374" operator="containsText" text="STB">
      <formula>NOT(ISERROR(SEARCH("STB",Y38)))</formula>
    </cfRule>
    <cfRule type="containsText" dxfId="574" priority="375" operator="containsText" text="MLD">
      <formula>NOT(ISERROR(SEARCH("MLD",Y38)))</formula>
    </cfRule>
    <cfRule type="containsText" dxfId="573" priority="381" operator="containsText" text="N">
      <formula>NOT(ISERROR(SEARCH("N",Y38)))</formula>
    </cfRule>
    <cfRule type="containsText" dxfId="572" priority="382" operator="containsText" text="SP">
      <formula>NOT(ISERROR(SEARCH("SP",Y38)))</formula>
    </cfRule>
    <cfRule type="containsText" dxfId="571" priority="383" operator="containsText" text="STB">
      <formula>NOT(ISERROR(SEARCH("STB",Y38)))</formula>
    </cfRule>
    <cfRule type="containsText" dxfId="570" priority="384" operator="containsText" text="MLD">
      <formula>NOT(ISERROR(SEARCH("MLD",Y38)))</formula>
    </cfRule>
    <cfRule type="cellIs" dxfId="569" priority="385" operator="equal">
      <formula>0.150694444444444</formula>
    </cfRule>
    <cfRule type="cellIs" dxfId="568" priority="386" operator="lessThan">
      <formula>0.208333333333333</formula>
    </cfRule>
  </conditionalFormatting>
  <conditionalFormatting sqref="Y39 Y42">
    <cfRule type="cellIs" dxfId="567" priority="1745" operator="lessThan">
      <formula>0.208333333333333</formula>
    </cfRule>
  </conditionalFormatting>
  <conditionalFormatting sqref="Y40">
    <cfRule type="containsText" dxfId="566" priority="342" operator="containsText" text="SP">
      <formula>NOT(ISERROR(SEARCH("SP",Y40)))</formula>
    </cfRule>
    <cfRule type="containsText" dxfId="565" priority="343" operator="containsText" text="STB">
      <formula>NOT(ISERROR(SEARCH("STB",Y40)))</formula>
    </cfRule>
    <cfRule type="containsText" dxfId="564" priority="344" operator="containsText" text="MLD">
      <formula>NOT(ISERROR(SEARCH("MLD",Y40)))</formula>
    </cfRule>
    <cfRule type="containsText" dxfId="563" priority="345" operator="containsText" text="MLD5">
      <formula>NOT(ISERROR(SEARCH("MLD5",Y40)))</formula>
    </cfRule>
    <cfRule type="containsText" dxfId="562" priority="346" operator="containsText" text="MLD4">
      <formula>NOT(ISERROR(SEARCH("MLD4",Y40)))</formula>
    </cfRule>
    <cfRule type="containsText" dxfId="561" priority="347" operator="containsText" text="MLD2">
      <formula>NOT(ISERROR(SEARCH("MLD2",Y40)))</formula>
    </cfRule>
    <cfRule type="containsText" dxfId="560" priority="348" operator="containsText" text="N">
      <formula>NOT(ISERROR(SEARCH("N",Y40)))</formula>
    </cfRule>
    <cfRule type="containsText" dxfId="559" priority="349" operator="containsText" text="SP">
      <formula>NOT(ISERROR(SEARCH("SP",Y40)))</formula>
    </cfRule>
    <cfRule type="containsText" dxfId="558" priority="350" operator="containsText" text="STB">
      <formula>NOT(ISERROR(SEARCH("STB",Y40)))</formula>
    </cfRule>
    <cfRule type="containsText" dxfId="557" priority="351" operator="containsText" text="MLD">
      <formula>NOT(ISERROR(SEARCH("MLD",Y40)))</formula>
    </cfRule>
    <cfRule type="cellIs" dxfId="556" priority="352" operator="equal">
      <formula>0.150694444444444</formula>
    </cfRule>
    <cfRule type="cellIs" dxfId="555" priority="353" operator="lessThan">
      <formula>0.208333333333333</formula>
    </cfRule>
  </conditionalFormatting>
  <conditionalFormatting sqref="Y42">
    <cfRule type="containsText" dxfId="554" priority="2152" operator="containsText" text="SP">
      <formula>NOT(ISERROR(SEARCH("SP",Y42)))</formula>
    </cfRule>
    <cfRule type="containsText" dxfId="553" priority="2153" operator="containsText" text="STB">
      <formula>NOT(ISERROR(SEARCH("STB",Y42)))</formula>
    </cfRule>
    <cfRule type="containsText" dxfId="552" priority="2154" operator="containsText" text="MLD">
      <formula>NOT(ISERROR(SEARCH("MLD",Y42)))</formula>
    </cfRule>
  </conditionalFormatting>
  <conditionalFormatting sqref="Y44">
    <cfRule type="cellIs" dxfId="551" priority="1740" operator="lessThan">
      <formula>0.208333333333333</formula>
    </cfRule>
  </conditionalFormatting>
  <conditionalFormatting sqref="Y52">
    <cfRule type="containsText" dxfId="550" priority="1937" operator="containsText" text="STB">
      <formula>NOT(ISERROR(SEARCH("STB",Y52)))</formula>
    </cfRule>
    <cfRule type="containsText" dxfId="549" priority="1938" operator="containsText" text="MLD">
      <formula>NOT(ISERROR(SEARCH("MLD",Y52)))</formula>
    </cfRule>
  </conditionalFormatting>
  <conditionalFormatting sqref="Y15:Z15">
    <cfRule type="containsText" dxfId="548" priority="84" operator="containsText" text="N">
      <formula>NOT(ISERROR(SEARCH("N",Y15)))</formula>
    </cfRule>
    <cfRule type="containsText" dxfId="547" priority="85" operator="containsText" text="SP">
      <formula>NOT(ISERROR(SEARCH("SP",Y15)))</formula>
    </cfRule>
  </conditionalFormatting>
  <conditionalFormatting sqref="Y52:Z52">
    <cfRule type="containsText" dxfId="546" priority="1936" operator="containsText" text="SP">
      <formula>NOT(ISERROR(SEARCH("SP",Y52)))</formula>
    </cfRule>
  </conditionalFormatting>
  <conditionalFormatting sqref="Y7:AB7">
    <cfRule type="cellIs" dxfId="545" priority="1385" operator="equal">
      <formula>0.150694444444444</formula>
    </cfRule>
    <cfRule type="containsText" dxfId="544" priority="1391" operator="containsText" text="MLD5">
      <formula>NOT(ISERROR(SEARCH("MLD5",Y7)))</formula>
    </cfRule>
    <cfRule type="containsText" dxfId="543" priority="1392" operator="containsText" text="MLD4">
      <formula>NOT(ISERROR(SEARCH("MLD4",Y7)))</formula>
    </cfRule>
    <cfRule type="containsText" dxfId="542" priority="1393" operator="containsText" text="MLD2">
      <formula>NOT(ISERROR(SEARCH("MLD2",Y7)))</formula>
    </cfRule>
  </conditionalFormatting>
  <conditionalFormatting sqref="Y8:AB8">
    <cfRule type="cellIs" dxfId="541" priority="218" operator="equal">
      <formula>0.150694444444444</formula>
    </cfRule>
  </conditionalFormatting>
  <conditionalFormatting sqref="Y10:AB10">
    <cfRule type="cellIs" dxfId="540" priority="1318" operator="equal">
      <formula>0.150694444444444</formula>
    </cfRule>
    <cfRule type="containsText" dxfId="539" priority="1319" operator="containsText" text="MLD5">
      <formula>NOT(ISERROR(SEARCH("MLD5",Y10)))</formula>
    </cfRule>
    <cfRule type="containsText" dxfId="538" priority="1320" operator="containsText" text="MLD4">
      <formula>NOT(ISERROR(SEARCH("MLD4",Y10)))</formula>
    </cfRule>
    <cfRule type="containsText" dxfId="537" priority="1321" operator="containsText" text="MLD2">
      <formula>NOT(ISERROR(SEARCH("MLD2",Y10)))</formula>
    </cfRule>
  </conditionalFormatting>
  <conditionalFormatting sqref="Y20:AC20">
    <cfRule type="cellIs" dxfId="536" priority="1017" operator="equal">
      <formula>0.150694444444444</formula>
    </cfRule>
    <cfRule type="containsText" dxfId="535" priority="1018" operator="containsText" text="MLD4">
      <formula>NOT(ISERROR(SEARCH("MLD4",Y20)))</formula>
    </cfRule>
    <cfRule type="containsText" dxfId="534" priority="1019" operator="containsText" text="MLD2">
      <formula>NOT(ISERROR(SEARCH("MLD2",Y20)))</formula>
    </cfRule>
    <cfRule type="containsText" dxfId="533" priority="1020" operator="containsText" text="MLD5">
      <formula>NOT(ISERROR(SEARCH("MLD5",Y20)))</formula>
    </cfRule>
  </conditionalFormatting>
  <conditionalFormatting sqref="Y29:AC29">
    <cfRule type="containsText" dxfId="532" priority="2172" operator="containsText" text="N">
      <formula>NOT(ISERROR(SEARCH("N",Y29)))</formula>
    </cfRule>
    <cfRule type="containsText" dxfId="531" priority="2173" operator="containsText" text="SP">
      <formula>NOT(ISERROR(SEARCH("SP",Y29)))</formula>
    </cfRule>
    <cfRule type="containsText" dxfId="530" priority="2174" operator="containsText" text="STB">
      <formula>NOT(ISERROR(SEARCH("STB",Y29)))</formula>
    </cfRule>
    <cfRule type="containsText" dxfId="529" priority="2175" operator="containsText" text="MLD">
      <formula>NOT(ISERROR(SEARCH("MLD",Y29)))</formula>
    </cfRule>
  </conditionalFormatting>
  <conditionalFormatting sqref="Z7:Z8">
    <cfRule type="containsText" dxfId="528" priority="1382" operator="containsText" text="N">
      <formula>NOT(ISERROR(SEARCH("N",Z7)))</formula>
    </cfRule>
    <cfRule type="containsText" dxfId="527" priority="1383" operator="containsText" text="SP">
      <formula>NOT(ISERROR(SEARCH("SP",Z7)))</formula>
    </cfRule>
    <cfRule type="containsText" dxfId="526" priority="1384" operator="containsText" text="TC">
      <formula>NOT(ISERROR(SEARCH("TC",Z7)))</formula>
    </cfRule>
    <cfRule type="containsText" dxfId="525" priority="1387" operator="containsText" text="SP">
      <formula>NOT(ISERROR(SEARCH("SP",Z7)))</formula>
    </cfRule>
    <cfRule type="containsText" dxfId="524" priority="1389" operator="containsText" text="MLD">
      <formula>NOT(ISERROR(SEARCH("MLD",Z7)))</formula>
    </cfRule>
  </conditionalFormatting>
  <conditionalFormatting sqref="Z7:Z9">
    <cfRule type="containsText" dxfId="523" priority="1388" operator="containsText" text="STB">
      <formula>NOT(ISERROR(SEARCH("STB",Z7)))</formula>
    </cfRule>
    <cfRule type="containsText" dxfId="522" priority="1394" operator="containsText" text="N">
      <formula>NOT(ISERROR(SEARCH("N",Z7)))</formula>
    </cfRule>
  </conditionalFormatting>
  <conditionalFormatting sqref="Z9">
    <cfRule type="containsText" dxfId="521" priority="1406" operator="containsText" text="MLD">
      <formula>NOT(ISERROR(SEARCH("MLD",Z9)))</formula>
    </cfRule>
  </conditionalFormatting>
  <conditionalFormatting sqref="Z10">
    <cfRule type="containsText" dxfId="520" priority="1308" operator="containsText" text="N">
      <formula>NOT(ISERROR(SEARCH("N",Z10)))</formula>
    </cfRule>
    <cfRule type="containsText" dxfId="519" priority="1309" operator="containsText" text="SP">
      <formula>NOT(ISERROR(SEARCH("SP",Z10)))</formula>
    </cfRule>
    <cfRule type="containsText" dxfId="518" priority="1310" operator="containsText" text="TC">
      <formula>NOT(ISERROR(SEARCH("TC",Z10)))</formula>
    </cfRule>
    <cfRule type="containsText" dxfId="517" priority="1311" operator="containsText" text="N">
      <formula>NOT(ISERROR(SEARCH("N",Z10)))</formula>
    </cfRule>
    <cfRule type="containsText" dxfId="516" priority="1312" operator="containsText" text="SP">
      <formula>NOT(ISERROR(SEARCH("SP",Z10)))</formula>
    </cfRule>
    <cfRule type="containsText" dxfId="515" priority="1313" operator="containsText" text="STB">
      <formula>NOT(ISERROR(SEARCH("STB",Z10)))</formula>
    </cfRule>
    <cfRule type="containsText" dxfId="514" priority="1314" operator="containsText" text="MLD">
      <formula>NOT(ISERROR(SEARCH("MLD",Z10)))</formula>
    </cfRule>
    <cfRule type="containsText" dxfId="513" priority="1315" operator="containsText" text="MLD5">
      <formula>NOT(ISERROR(SEARCH("MLD5",Z10)))</formula>
    </cfRule>
    <cfRule type="containsText" dxfId="512" priority="1316" operator="containsText" text="MLD4">
      <formula>NOT(ISERROR(SEARCH("MLD4",Z10)))</formula>
    </cfRule>
    <cfRule type="containsText" dxfId="511" priority="1317" operator="containsText" text="MLD2">
      <formula>NOT(ISERROR(SEARCH("MLD2",Z10)))</formula>
    </cfRule>
  </conditionalFormatting>
  <conditionalFormatting sqref="Z15">
    <cfRule type="containsText" dxfId="510" priority="1198" operator="containsText" text="TC">
      <formula>NOT(ISERROR(SEARCH("TC",Z15)))</formula>
    </cfRule>
    <cfRule type="containsText" dxfId="509" priority="1201" operator="containsText" text="SP">
      <formula>NOT(ISERROR(SEARCH("SP",Z15)))</formula>
    </cfRule>
    <cfRule type="containsText" dxfId="508" priority="1202" operator="containsText" text="STB">
      <formula>NOT(ISERROR(SEARCH("STB",Z15)))</formula>
    </cfRule>
    <cfRule type="containsText" dxfId="507" priority="1203" operator="containsText" text="MLD">
      <formula>NOT(ISERROR(SEARCH("MLD",Z15)))</formula>
    </cfRule>
    <cfRule type="containsText" dxfId="506" priority="1208" operator="containsText" text="N">
      <formula>NOT(ISERROR(SEARCH("N",Z15)))</formula>
    </cfRule>
  </conditionalFormatting>
  <conditionalFormatting sqref="Z17">
    <cfRule type="containsText" dxfId="505" priority="305" operator="containsText" text="STB">
      <formula>NOT(ISERROR(SEARCH("STB",Z17)))</formula>
    </cfRule>
    <cfRule type="containsText" dxfId="504" priority="307" operator="containsText" text="N">
      <formula>NOT(ISERROR(SEARCH("N",Z17)))</formula>
    </cfRule>
    <cfRule type="containsText" dxfId="503" priority="311" operator="containsText" text="MLD">
      <formula>NOT(ISERROR(SEARCH("MLD",Z17)))</formula>
    </cfRule>
  </conditionalFormatting>
  <conditionalFormatting sqref="Z23">
    <cfRule type="containsText" dxfId="502" priority="1159" operator="containsText" text="STB">
      <formula>NOT(ISERROR(SEARCH("STB",Z23)))</formula>
    </cfRule>
    <cfRule type="containsText" dxfId="501" priority="1161" operator="containsText" text="MLD">
      <formula>NOT(ISERROR(SEARCH("MLD",Z23)))</formula>
    </cfRule>
  </conditionalFormatting>
  <conditionalFormatting sqref="Z23:Z24">
    <cfRule type="containsText" dxfId="500" priority="1160" operator="containsText" text="N">
      <formula>NOT(ISERROR(SEARCH("N",Z23)))</formula>
    </cfRule>
  </conditionalFormatting>
  <conditionalFormatting sqref="Z24">
    <cfRule type="containsText" dxfId="499" priority="1259" operator="containsText" text="SP">
      <formula>NOT(ISERROR(SEARCH("SP",Z24)))</formula>
    </cfRule>
    <cfRule type="containsText" dxfId="498" priority="1260" operator="containsText" text="TC">
      <formula>NOT(ISERROR(SEARCH("TC",Z24)))</formula>
    </cfRule>
    <cfRule type="containsText" dxfId="497" priority="1263" operator="containsText" text="SP">
      <formula>NOT(ISERROR(SEARCH("SP",Z24)))</formula>
    </cfRule>
    <cfRule type="containsText" dxfId="496" priority="1264" operator="containsText" text="STB">
      <formula>NOT(ISERROR(SEARCH("STB",Z24)))</formula>
    </cfRule>
    <cfRule type="containsText" dxfId="495" priority="1265" operator="containsText" text="MLD">
      <formula>NOT(ISERROR(SEARCH("MLD",Z24)))</formula>
    </cfRule>
    <cfRule type="containsText" dxfId="494" priority="1270" operator="containsText" text="N">
      <formula>NOT(ISERROR(SEARCH("N",Z24)))</formula>
    </cfRule>
  </conditionalFormatting>
  <conditionalFormatting sqref="Z39 B40 F10:H10 V28:AC29 N19:P19 J33:Q33 V11:AC11 F9 I9:J9 B23:F23 I23:M23 N31:U32 V13:Y13 E40:F40 M9:Q9 J15:Q15 B19:E20 F22 I22:Q22 B34:AC36">
    <cfRule type="cellIs" dxfId="493" priority="2083" operator="equal">
      <formula>0.150694444444444</formula>
    </cfRule>
  </conditionalFormatting>
  <conditionalFormatting sqref="Z39">
    <cfRule type="containsText" dxfId="492" priority="2070" operator="containsText" text="TC">
      <formula>NOT(ISERROR(SEARCH("TC",Z39)))</formula>
    </cfRule>
    <cfRule type="containsText" dxfId="491" priority="2071" operator="containsText" text="N">
      <formula>NOT(ISERROR(SEARCH("N",Z39)))</formula>
    </cfRule>
    <cfRule type="containsText" dxfId="490" priority="2072" operator="containsText" text="SP">
      <formula>NOT(ISERROR(SEARCH("SP",Z39)))</formula>
    </cfRule>
    <cfRule type="containsText" dxfId="489" priority="2073" operator="containsText" text="STB">
      <formula>NOT(ISERROR(SEARCH("STB",Z39)))</formula>
    </cfRule>
    <cfRule type="containsText" dxfId="488" priority="2074" operator="containsText" text="MLD">
      <formula>NOT(ISERROR(SEARCH("MLD",Z39)))</formula>
    </cfRule>
    <cfRule type="containsText" dxfId="487" priority="2075" operator="containsText" text="MLD5">
      <formula>NOT(ISERROR(SEARCH("MLD5",Z39)))</formula>
    </cfRule>
    <cfRule type="containsText" dxfId="486" priority="2076" operator="containsText" text="MLD4">
      <formula>NOT(ISERROR(SEARCH("MLD4",Z39)))</formula>
    </cfRule>
    <cfRule type="containsText" dxfId="485" priority="2077" operator="containsText" text="MLD2">
      <formula>NOT(ISERROR(SEARCH("MLD2",Z39)))</formula>
    </cfRule>
  </conditionalFormatting>
  <conditionalFormatting sqref="Z41">
    <cfRule type="containsText" dxfId="484" priority="270" operator="containsText" text="STB">
      <formula>NOT(ISERROR(SEARCH("STB",Z41)))</formula>
    </cfRule>
    <cfRule type="containsText" dxfId="483" priority="272" operator="containsText" text="N">
      <formula>NOT(ISERROR(SEARCH("N",Z41)))</formula>
    </cfRule>
    <cfRule type="containsText" dxfId="482" priority="276" operator="containsText" text="MLD">
      <formula>NOT(ISERROR(SEARCH("MLD",Z41)))</formula>
    </cfRule>
  </conditionalFormatting>
  <conditionalFormatting sqref="Z44">
    <cfRule type="containsText" dxfId="481" priority="2122" operator="containsText" text="TC">
      <formula>NOT(ISERROR(SEARCH("TC",Z44)))</formula>
    </cfRule>
  </conditionalFormatting>
  <conditionalFormatting sqref="Z46">
    <cfRule type="containsText" dxfId="480" priority="2080" operator="containsText" text="N">
      <formula>NOT(ISERROR(SEARCH("N",Z46)))</formula>
    </cfRule>
  </conditionalFormatting>
  <conditionalFormatting sqref="Z49 AC49">
    <cfRule type="cellIs" dxfId="479" priority="1850" operator="equal">
      <formula>0.150694444444444</formula>
    </cfRule>
    <cfRule type="containsText" dxfId="478" priority="1851" operator="containsText" text="MLD5">
      <formula>NOT(ISERROR(SEARCH("MLD5",Z49)))</formula>
    </cfRule>
    <cfRule type="containsText" dxfId="477" priority="1852" operator="containsText" text="MLD4">
      <formula>NOT(ISERROR(SEARCH("MLD4",Z49)))</formula>
    </cfRule>
    <cfRule type="containsText" dxfId="476" priority="1853" operator="containsText" text="MLD2">
      <formula>NOT(ISERROR(SEARCH("MLD2",Z49)))</formula>
    </cfRule>
  </conditionalFormatting>
  <conditionalFormatting sqref="Z49">
    <cfRule type="containsText" dxfId="475" priority="1854" operator="containsText" text="TC">
      <formula>NOT(ISERROR(SEARCH("TC",Z49)))</formula>
    </cfRule>
  </conditionalFormatting>
  <conditionalFormatting sqref="Z52">
    <cfRule type="containsText" dxfId="474" priority="1931" operator="containsText" text="TC">
      <formula>NOT(ISERROR(SEARCH("TC",Z52)))</formula>
    </cfRule>
  </conditionalFormatting>
  <conditionalFormatting sqref="Z54">
    <cfRule type="cellIs" dxfId="473" priority="95" operator="equal">
      <formula>0.150694444444444</formula>
    </cfRule>
  </conditionalFormatting>
  <conditionalFormatting sqref="Z8:AB8">
    <cfRule type="containsText" dxfId="472" priority="1348" operator="containsText" text="MLD5">
      <formula>NOT(ISERROR(SEARCH("MLD5",Z8)))</formula>
    </cfRule>
    <cfRule type="containsText" dxfId="471" priority="1349" operator="containsText" text="MLD4">
      <formula>NOT(ISERROR(SEARCH("MLD4",Z8)))</formula>
    </cfRule>
    <cfRule type="containsText" dxfId="470" priority="1350" operator="containsText" text="MLD2">
      <formula>NOT(ISERROR(SEARCH("MLD2",Z8)))</formula>
    </cfRule>
  </conditionalFormatting>
  <conditionalFormatting sqref="Z11:AB11">
    <cfRule type="containsText" dxfId="469" priority="2125" operator="containsText" text="TC">
      <formula>NOT(ISERROR(SEARCH("TC",Z11)))</formula>
    </cfRule>
  </conditionalFormatting>
  <conditionalFormatting sqref="Z15:AB15">
    <cfRule type="cellIs" dxfId="468" priority="1199" operator="equal">
      <formula>0.150694444444444</formula>
    </cfRule>
    <cfRule type="containsText" dxfId="467" priority="1205" operator="containsText" text="MLD5">
      <formula>NOT(ISERROR(SEARCH("MLD5",Z15)))</formula>
    </cfRule>
    <cfRule type="containsText" dxfId="466" priority="1206" operator="containsText" text="MLD4">
      <formula>NOT(ISERROR(SEARCH("MLD4",Z15)))</formula>
    </cfRule>
    <cfRule type="containsText" dxfId="465" priority="1207" operator="containsText" text="MLD2">
      <formula>NOT(ISERROR(SEARCH("MLD2",Z15)))</formula>
    </cfRule>
  </conditionalFormatting>
  <conditionalFormatting sqref="Z24:AB24">
    <cfRule type="cellIs" dxfId="464" priority="1261" operator="equal">
      <formula>0.150694444444444</formula>
    </cfRule>
    <cfRule type="containsText" dxfId="463" priority="1267" operator="containsText" text="MLD5">
      <formula>NOT(ISERROR(SEARCH("MLD5",Z24)))</formula>
    </cfRule>
    <cfRule type="containsText" dxfId="462" priority="1268" operator="containsText" text="MLD4">
      <formula>NOT(ISERROR(SEARCH("MLD4",Z24)))</formula>
    </cfRule>
    <cfRule type="containsText" dxfId="461" priority="1269" operator="containsText" text="MLD2">
      <formula>NOT(ISERROR(SEARCH("MLD2",Z24)))</formula>
    </cfRule>
  </conditionalFormatting>
  <conditionalFormatting sqref="Z11:AC11">
    <cfRule type="containsText" dxfId="460" priority="1999" operator="containsText" text="N">
      <formula>NOT(ISERROR(SEARCH("N",Z11)))</formula>
    </cfRule>
    <cfRule type="containsText" dxfId="459" priority="2000" operator="containsText" text="SP">
      <formula>NOT(ISERROR(SEARCH("SP",Z11)))</formula>
    </cfRule>
    <cfRule type="containsText" dxfId="458" priority="2001" operator="containsText" text="STB">
      <formula>NOT(ISERROR(SEARCH("STB",Z11)))</formula>
    </cfRule>
    <cfRule type="containsText" dxfId="457" priority="2002" operator="containsText" text="MLD">
      <formula>NOT(ISERROR(SEARCH("MLD",Z11)))</formula>
    </cfRule>
  </conditionalFormatting>
  <conditionalFormatting sqref="Z13:AC13">
    <cfRule type="containsText" dxfId="456" priority="1884" operator="containsText" text="N">
      <formula>NOT(ISERROR(SEARCH("N",Z13)))</formula>
    </cfRule>
    <cfRule type="containsText" dxfId="455" priority="1885" operator="containsText" text="SP">
      <formula>NOT(ISERROR(SEARCH("SP",Z13)))</formula>
    </cfRule>
    <cfRule type="containsText" dxfId="454" priority="1886" operator="containsText" text="STB">
      <formula>NOT(ISERROR(SEARCH("STB",Z13)))</formula>
    </cfRule>
    <cfRule type="containsText" dxfId="453" priority="1887" operator="containsText" text="MLD">
      <formula>NOT(ISERROR(SEARCH("MLD",Z13)))</formula>
    </cfRule>
    <cfRule type="cellIs" dxfId="452" priority="1888" operator="equal">
      <formula>0.150694444444444</formula>
    </cfRule>
    <cfRule type="containsText" dxfId="451" priority="1890" operator="containsText" text="MLD5">
      <formula>NOT(ISERROR(SEARCH("MLD5",Z13)))</formula>
    </cfRule>
    <cfRule type="containsText" dxfId="450" priority="1891" operator="containsText" text="MLD4">
      <formula>NOT(ISERROR(SEARCH("MLD4",Z13)))</formula>
    </cfRule>
    <cfRule type="containsText" dxfId="449" priority="1892" operator="containsText" text="MLD2">
      <formula>NOT(ISERROR(SEARCH("MLD2",Z13)))</formula>
    </cfRule>
  </conditionalFormatting>
  <conditionalFormatting sqref="Z17:AC17">
    <cfRule type="containsText" dxfId="448" priority="306" operator="containsText" text="SP">
      <formula>NOT(ISERROR(SEARCH("SP",Z17)))</formula>
    </cfRule>
    <cfRule type="containsText" dxfId="447" priority="308" operator="containsText" text="STB">
      <formula>NOT(ISERROR(SEARCH("STB",Z17)))</formula>
    </cfRule>
    <cfRule type="containsText" dxfId="446" priority="309" operator="containsText" text="MLD">
      <formula>NOT(ISERROR(SEARCH("MLD",Z17)))</formula>
    </cfRule>
    <cfRule type="containsText" dxfId="445" priority="310" operator="containsText" text="N">
      <formula>NOT(ISERROR(SEARCH("N",Z17)))</formula>
    </cfRule>
  </conditionalFormatting>
  <conditionalFormatting sqref="Z19:AC20">
    <cfRule type="containsText" dxfId="444" priority="2210" operator="containsText" text="N">
      <formula>NOT(ISERROR(SEARCH("N",Z19)))</formula>
    </cfRule>
    <cfRule type="containsText" dxfId="443" priority="2211" operator="containsText" text="SP">
      <formula>NOT(ISERROR(SEARCH("SP",Z19)))</formula>
    </cfRule>
    <cfRule type="containsText" dxfId="442" priority="2212" operator="containsText" text="STB">
      <formula>NOT(ISERROR(SEARCH("STB",Z19)))</formula>
    </cfRule>
    <cfRule type="containsText" dxfId="441" priority="2213" operator="containsText" text="MLD">
      <formula>NOT(ISERROR(SEARCH("MLD",Z19)))</formula>
    </cfRule>
  </conditionalFormatting>
  <conditionalFormatting sqref="Z23:AC23">
    <cfRule type="containsText" dxfId="440" priority="1162" operator="containsText" text="SP">
      <formula>NOT(ISERROR(SEARCH("SP",Z23)))</formula>
    </cfRule>
    <cfRule type="containsText" dxfId="439" priority="1163" operator="containsText" text="STB">
      <formula>NOT(ISERROR(SEARCH("STB",Z23)))</formula>
    </cfRule>
    <cfRule type="containsText" dxfId="438" priority="1164" operator="containsText" text="MLD">
      <formula>NOT(ISERROR(SEARCH("MLD",Z23)))</formula>
    </cfRule>
    <cfRule type="containsText" dxfId="437" priority="1165" operator="containsText" text="N">
      <formula>NOT(ISERROR(SEARCH("N",Z23)))</formula>
    </cfRule>
  </conditionalFormatting>
  <conditionalFormatting sqref="Z25:AC28">
    <cfRule type="containsText" dxfId="436" priority="2144" operator="containsText" text="N">
      <formula>NOT(ISERROR(SEARCH("N",Z25)))</formula>
    </cfRule>
    <cfRule type="containsText" dxfId="435" priority="2145" operator="containsText" text="SP">
      <formula>NOT(ISERROR(SEARCH("SP",Z25)))</formula>
    </cfRule>
    <cfRule type="containsText" dxfId="434" priority="2146" operator="containsText" text="STB">
      <formula>NOT(ISERROR(SEARCH("STB",Z25)))</formula>
    </cfRule>
    <cfRule type="containsText" dxfId="433" priority="2147" operator="containsText" text="MLD">
      <formula>NOT(ISERROR(SEARCH("MLD",Z25)))</formula>
    </cfRule>
  </conditionalFormatting>
  <conditionalFormatting sqref="Z27:AC27">
    <cfRule type="containsText" dxfId="432" priority="1758" operator="containsText" text="MLD4">
      <formula>NOT(ISERROR(SEARCH("MLD4",Z27)))</formula>
    </cfRule>
    <cfRule type="containsText" dxfId="431" priority="1759" operator="containsText" text="MLD2">
      <formula>NOT(ISERROR(SEARCH("MLD2",Z27)))</formula>
    </cfRule>
    <cfRule type="containsText" dxfId="430" priority="1760" operator="containsText" text="MLD5">
      <formula>NOT(ISERROR(SEARCH("MLD5",Z27)))</formula>
    </cfRule>
  </conditionalFormatting>
  <conditionalFormatting sqref="Z41:AC41">
    <cfRule type="containsText" dxfId="429" priority="271" operator="containsText" text="SP">
      <formula>NOT(ISERROR(SEARCH("SP",Z41)))</formula>
    </cfRule>
    <cfRule type="containsText" dxfId="428" priority="273" operator="containsText" text="STB">
      <formula>NOT(ISERROR(SEARCH("STB",Z41)))</formula>
    </cfRule>
    <cfRule type="containsText" dxfId="427" priority="274" operator="containsText" text="MLD">
      <formula>NOT(ISERROR(SEARCH("MLD",Z41)))</formula>
    </cfRule>
    <cfRule type="containsText" dxfId="426" priority="275" operator="containsText" text="N">
      <formula>NOT(ISERROR(SEARCH("N",Z41)))</formula>
    </cfRule>
  </conditionalFormatting>
  <conditionalFormatting sqref="AA40 AC40">
    <cfRule type="containsText" dxfId="425" priority="292" operator="containsText" text="N">
      <formula>NOT(ISERROR(SEARCH("N",AA40)))</formula>
    </cfRule>
  </conditionalFormatting>
  <conditionalFormatting sqref="AA40">
    <cfRule type="cellIs" dxfId="424" priority="287" operator="equal">
      <formula>0.150694444444444</formula>
    </cfRule>
    <cfRule type="containsText" dxfId="423" priority="288" operator="containsText" text="MLD5">
      <formula>NOT(ISERROR(SEARCH("MLD5",AA40)))</formula>
    </cfRule>
    <cfRule type="containsText" dxfId="422" priority="289" operator="containsText" text="MLD4">
      <formula>NOT(ISERROR(SEARCH("MLD4",AA40)))</formula>
    </cfRule>
    <cfRule type="containsText" dxfId="421" priority="290" operator="containsText" text="MLD2">
      <formula>NOT(ISERROR(SEARCH("MLD2",AA40)))</formula>
    </cfRule>
    <cfRule type="containsText" dxfId="420" priority="291" operator="containsText" text="TC">
      <formula>NOT(ISERROR(SEARCH("TC",AA40)))</formula>
    </cfRule>
  </conditionalFormatting>
  <conditionalFormatting sqref="AA7:AB7">
    <cfRule type="containsText" dxfId="419" priority="1386" operator="containsText" text="TC">
      <formula>NOT(ISERROR(SEARCH("TC",AA7)))</formula>
    </cfRule>
    <cfRule type="containsText" dxfId="418" priority="1390" operator="containsText" text="N">
      <formula>NOT(ISERROR(SEARCH("N",AA7)))</formula>
    </cfRule>
  </conditionalFormatting>
  <conditionalFormatting sqref="AA8:AB8">
    <cfRule type="containsText" dxfId="417" priority="1346" operator="containsText" text="TC">
      <formula>NOT(ISERROR(SEARCH("TC",AA8)))</formula>
    </cfRule>
    <cfRule type="containsText" dxfId="416" priority="1347" operator="containsText" text="N">
      <formula>NOT(ISERROR(SEARCH("N",AA8)))</formula>
    </cfRule>
  </conditionalFormatting>
  <conditionalFormatting sqref="AA10:AB10">
    <cfRule type="containsText" dxfId="415" priority="1322" operator="containsText" text="TC">
      <formula>NOT(ISERROR(SEARCH("TC",AA10)))</formula>
    </cfRule>
    <cfRule type="containsText" dxfId="414" priority="1323" operator="containsText" text="N">
      <formula>NOT(ISERROR(SEARCH("N",AA10)))</formula>
    </cfRule>
  </conditionalFormatting>
  <conditionalFormatting sqref="AA13:AB13">
    <cfRule type="containsText" dxfId="413" priority="1889" operator="containsText" text="SP">
      <formula>NOT(ISERROR(SEARCH("SP",AA13)))</formula>
    </cfRule>
  </conditionalFormatting>
  <conditionalFormatting sqref="AA15:AB15">
    <cfRule type="containsText" dxfId="412" priority="1200" operator="containsText" text="TC">
      <formula>NOT(ISERROR(SEARCH("TC",AA15)))</formula>
    </cfRule>
    <cfRule type="containsText" dxfId="411" priority="1204" operator="containsText" text="N">
      <formula>NOT(ISERROR(SEARCH("N",AA15)))</formula>
    </cfRule>
  </conditionalFormatting>
  <conditionalFormatting sqref="AA24:AB24">
    <cfRule type="containsText" dxfId="410" priority="1262" operator="containsText" text="TC">
      <formula>NOT(ISERROR(SEARCH("TC",AA24)))</formula>
    </cfRule>
    <cfRule type="containsText" dxfId="409" priority="1266" operator="containsText" text="N">
      <formula>NOT(ISERROR(SEARCH("N",AA24)))</formula>
    </cfRule>
  </conditionalFormatting>
  <conditionalFormatting sqref="AA31:AB31">
    <cfRule type="containsText" dxfId="408" priority="1272" operator="containsText" text="N">
      <formula>NOT(ISERROR(SEARCH("N",AA31)))</formula>
    </cfRule>
    <cfRule type="containsText" dxfId="407" priority="1273" operator="containsText" text="TC">
      <formula>NOT(ISERROR(SEARCH("TC",AA31)))</formula>
    </cfRule>
  </conditionalFormatting>
  <conditionalFormatting sqref="AA49:AB49">
    <cfRule type="containsText" dxfId="406" priority="1715" operator="containsText" text="N">
      <formula>NOT(ISERROR(SEARCH("N",AA49)))</formula>
    </cfRule>
    <cfRule type="containsText" dxfId="405" priority="1716" operator="containsText" text="STB">
      <formula>NOT(ISERROR(SEARCH("STB",AA49)))</formula>
    </cfRule>
    <cfRule type="containsText" dxfId="404" priority="1717" operator="containsText" text="MLD">
      <formula>NOT(ISERROR(SEARCH("MLD",AA49)))</formula>
    </cfRule>
  </conditionalFormatting>
  <conditionalFormatting sqref="AA39:AC39">
    <cfRule type="cellIs" dxfId="403" priority="1577" operator="equal">
      <formula>0.150694444444444</formula>
    </cfRule>
    <cfRule type="containsText" dxfId="402" priority="1578" operator="containsText" text="MLD5">
      <formula>NOT(ISERROR(SEARCH("MLD5",AA39)))</formula>
    </cfRule>
    <cfRule type="containsText" dxfId="401" priority="1579" operator="containsText" text="MLD4">
      <formula>NOT(ISERROR(SEARCH("MLD4",AA39)))</formula>
    </cfRule>
    <cfRule type="containsText" dxfId="400" priority="1580" operator="containsText" text="MLD2">
      <formula>NOT(ISERROR(SEARCH("MLD2",AA39)))</formula>
    </cfRule>
    <cfRule type="containsText" dxfId="399" priority="1581" operator="containsText" text="N">
      <formula>NOT(ISERROR(SEARCH("N",AA39)))</formula>
    </cfRule>
    <cfRule type="containsText" dxfId="398" priority="1582" operator="containsText" text="SP">
      <formula>NOT(ISERROR(SEARCH("SP",AA39)))</formula>
    </cfRule>
    <cfRule type="containsText" dxfId="397" priority="1583" operator="containsText" text="STB">
      <formula>NOT(ISERROR(SEARCH("STB",AA39)))</formula>
    </cfRule>
    <cfRule type="containsText" dxfId="396" priority="1584" operator="containsText" text="MLD">
      <formula>NOT(ISERROR(SEARCH("MLD",AA39)))</formula>
    </cfRule>
  </conditionalFormatting>
  <conditionalFormatting sqref="AA44:AC44">
    <cfRule type="containsText" dxfId="395" priority="1619" operator="containsText" text="STB">
      <formula>NOT(ISERROR(SEARCH("STB",AA44)))</formula>
    </cfRule>
    <cfRule type="containsText" dxfId="394" priority="1620" operator="containsText" text="MLD">
      <formula>NOT(ISERROR(SEARCH("MLD",AA44)))</formula>
    </cfRule>
  </conditionalFormatting>
  <conditionalFormatting sqref="AA52:AC52">
    <cfRule type="containsText" dxfId="393" priority="1649" operator="containsText" text="SP">
      <formula>NOT(ISERROR(SEARCH("SP",AA52)))</formula>
    </cfRule>
    <cfRule type="containsText" dxfId="392" priority="1650" operator="containsText" text="STB">
      <formula>NOT(ISERROR(SEARCH("STB",AA52)))</formula>
    </cfRule>
    <cfRule type="containsText" dxfId="391" priority="1651" operator="containsText" text="MLD">
      <formula>NOT(ISERROR(SEARCH("MLD",AA52)))</formula>
    </cfRule>
  </conditionalFormatting>
  <conditionalFormatting sqref="AC7:AC8">
    <cfRule type="cellIs" dxfId="390" priority="1373" operator="equal">
      <formula>0.150694444444444</formula>
    </cfRule>
    <cfRule type="containsText" dxfId="389" priority="1374" operator="containsText" text="MLD4">
      <formula>NOT(ISERROR(SEARCH("MLD4",AC7)))</formula>
    </cfRule>
    <cfRule type="containsText" dxfId="388" priority="1375" operator="containsText" text="MLD2">
      <formula>NOT(ISERROR(SEARCH("MLD2",AC7)))</formula>
    </cfRule>
    <cfRule type="containsText" dxfId="387" priority="1376" operator="containsText" text="MLD5">
      <formula>NOT(ISERROR(SEARCH("MLD5",AC7)))</formula>
    </cfRule>
    <cfRule type="containsText" dxfId="386" priority="1377" operator="containsText" text="N">
      <formula>NOT(ISERROR(SEARCH("N",AC7)))</formula>
    </cfRule>
    <cfRule type="containsText" dxfId="385" priority="1378" operator="containsText" text="SP">
      <formula>NOT(ISERROR(SEARCH("SP",AC7)))</formula>
    </cfRule>
    <cfRule type="containsText" dxfId="384" priority="1379" operator="containsText" text="STB">
      <formula>NOT(ISERROR(SEARCH("STB",AC7)))</formula>
    </cfRule>
    <cfRule type="containsText" dxfId="383" priority="1380" operator="containsText" text="MLD">
      <formula>NOT(ISERROR(SEARCH("MLD",AC7)))</formula>
    </cfRule>
    <cfRule type="cellIs" dxfId="382" priority="1381" operator="lessThan">
      <formula>0.208333333333333</formula>
    </cfRule>
  </conditionalFormatting>
  <conditionalFormatting sqref="AC10">
    <cfRule type="cellIs" dxfId="381" priority="1299" operator="equal">
      <formula>0.150694444444444</formula>
    </cfRule>
    <cfRule type="containsText" dxfId="380" priority="1300" operator="containsText" text="MLD4">
      <formula>NOT(ISERROR(SEARCH("MLD4",AC10)))</formula>
    </cfRule>
    <cfRule type="containsText" dxfId="379" priority="1301" operator="containsText" text="MLD2">
      <formula>NOT(ISERROR(SEARCH("MLD2",AC10)))</formula>
    </cfRule>
    <cfRule type="containsText" dxfId="378" priority="1302" operator="containsText" text="MLD5">
      <formula>NOT(ISERROR(SEARCH("MLD5",AC10)))</formula>
    </cfRule>
    <cfRule type="containsText" dxfId="377" priority="1303" operator="containsText" text="N">
      <formula>NOT(ISERROR(SEARCH("N",AC10)))</formula>
    </cfRule>
    <cfRule type="containsText" dxfId="376" priority="1304" operator="containsText" text="SP">
      <formula>NOT(ISERROR(SEARCH("SP",AC10)))</formula>
    </cfRule>
    <cfRule type="containsText" dxfId="375" priority="1305" operator="containsText" text="STB">
      <formula>NOT(ISERROR(SEARCH("STB",AC10)))</formula>
    </cfRule>
    <cfRule type="containsText" dxfId="374" priority="1306" operator="containsText" text="MLD">
      <formula>NOT(ISERROR(SEARCH("MLD",AC10)))</formula>
    </cfRule>
  </conditionalFormatting>
  <conditionalFormatting sqref="AC10:AC13">
    <cfRule type="cellIs" dxfId="373" priority="1307" operator="lessThan">
      <formula>0.208333333333333</formula>
    </cfRule>
  </conditionalFormatting>
  <conditionalFormatting sqref="AC11 Q32:U32">
    <cfRule type="containsText" dxfId="372" priority="2131" operator="containsText" text="SP">
      <formula>NOT(ISERROR(SEARCH("SP",Q11)))</formula>
    </cfRule>
    <cfRule type="containsText" dxfId="371" priority="2132" operator="containsText" text="STB">
      <formula>NOT(ISERROR(SEARCH("STB",Q11)))</formula>
    </cfRule>
    <cfRule type="containsText" dxfId="370" priority="2133" operator="containsText" text="MLD">
      <formula>NOT(ISERROR(SEARCH("MLD",Q11)))</formula>
    </cfRule>
  </conditionalFormatting>
  <conditionalFormatting sqref="AC15">
    <cfRule type="cellIs" dxfId="369" priority="1187" operator="equal">
      <formula>0.150694444444444</formula>
    </cfRule>
    <cfRule type="containsText" dxfId="368" priority="1188" operator="containsText" text="MLD4">
      <formula>NOT(ISERROR(SEARCH("MLD4",AC15)))</formula>
    </cfRule>
    <cfRule type="containsText" dxfId="367" priority="1189" operator="containsText" text="MLD2">
      <formula>NOT(ISERROR(SEARCH("MLD2",AC15)))</formula>
    </cfRule>
    <cfRule type="containsText" dxfId="366" priority="1190" operator="containsText" text="MLD5">
      <formula>NOT(ISERROR(SEARCH("MLD5",AC15)))</formula>
    </cfRule>
    <cfRule type="containsText" dxfId="365" priority="1191" operator="containsText" text="N">
      <formula>NOT(ISERROR(SEARCH("N",AC15)))</formula>
    </cfRule>
    <cfRule type="containsText" dxfId="364" priority="1192" operator="containsText" text="SP">
      <formula>NOT(ISERROR(SEARCH("SP",AC15)))</formula>
    </cfRule>
    <cfRule type="containsText" dxfId="363" priority="1193" operator="containsText" text="STB">
      <formula>NOT(ISERROR(SEARCH("STB",AC15)))</formula>
    </cfRule>
    <cfRule type="containsText" dxfId="362" priority="1194" operator="containsText" text="MLD">
      <formula>NOT(ISERROR(SEARCH("MLD",AC15)))</formula>
    </cfRule>
    <cfRule type="cellIs" dxfId="361" priority="1195" operator="lessThan">
      <formula>0.208333333333333</formula>
    </cfRule>
  </conditionalFormatting>
  <conditionalFormatting sqref="AC18:AC20">
    <cfRule type="cellIs" dxfId="360" priority="1756" operator="lessThan">
      <formula>0.208333333333333</formula>
    </cfRule>
  </conditionalFormatting>
  <conditionalFormatting sqref="AC24">
    <cfRule type="cellIs" dxfId="359" priority="1250" operator="equal">
      <formula>0.150694444444444</formula>
    </cfRule>
    <cfRule type="containsText" dxfId="358" priority="1251" operator="containsText" text="MLD4">
      <formula>NOT(ISERROR(SEARCH("MLD4",AC24)))</formula>
    </cfRule>
    <cfRule type="containsText" dxfId="357" priority="1252" operator="containsText" text="MLD2">
      <formula>NOT(ISERROR(SEARCH("MLD2",AC24)))</formula>
    </cfRule>
    <cfRule type="containsText" dxfId="356" priority="1253" operator="containsText" text="MLD5">
      <formula>NOT(ISERROR(SEARCH("MLD5",AC24)))</formula>
    </cfRule>
    <cfRule type="containsText" dxfId="355" priority="1254" operator="containsText" text="N">
      <formula>NOT(ISERROR(SEARCH("N",AC24)))</formula>
    </cfRule>
    <cfRule type="containsText" dxfId="354" priority="1255" operator="containsText" text="SP">
      <formula>NOT(ISERROR(SEARCH("SP",AC24)))</formula>
    </cfRule>
    <cfRule type="containsText" dxfId="353" priority="1256" operator="containsText" text="STB">
      <formula>NOT(ISERROR(SEARCH("STB",AC24)))</formula>
    </cfRule>
    <cfRule type="containsText" dxfId="352" priority="1257" operator="containsText" text="MLD">
      <formula>NOT(ISERROR(SEARCH("MLD",AC24)))</formula>
    </cfRule>
  </conditionalFormatting>
  <conditionalFormatting sqref="AC24:AC29">
    <cfRule type="cellIs" dxfId="351" priority="1258" operator="lessThan">
      <formula>0.208333333333333</formula>
    </cfRule>
  </conditionalFormatting>
  <conditionalFormatting sqref="AC31">
    <cfRule type="cellIs" dxfId="350" priority="1271" operator="lessThan">
      <formula>0.208333333333333</formula>
    </cfRule>
  </conditionalFormatting>
  <conditionalFormatting sqref="AC39">
    <cfRule type="cellIs" dxfId="349" priority="1755" operator="lessThan">
      <formula>0.208333333333333</formula>
    </cfRule>
  </conditionalFormatting>
  <conditionalFormatting sqref="AC40">
    <cfRule type="containsText" dxfId="348" priority="293" operator="containsText" text="SP">
      <formula>NOT(ISERROR(SEARCH("SP",AC40)))</formula>
    </cfRule>
    <cfRule type="containsText" dxfId="347" priority="294" operator="containsText" text="STB">
      <formula>NOT(ISERROR(SEARCH("STB",AC40)))</formula>
    </cfRule>
    <cfRule type="containsText" dxfId="346" priority="295" operator="containsText" text="MLD">
      <formula>NOT(ISERROR(SEARCH("MLD",AC40)))</formula>
    </cfRule>
    <cfRule type="containsText" dxfId="345" priority="296" operator="containsText" text="MLD5">
      <formula>NOT(ISERROR(SEARCH("MLD5",AC40)))</formula>
    </cfRule>
    <cfRule type="containsText" dxfId="344" priority="297" operator="containsText" text="MLD4">
      <formula>NOT(ISERROR(SEARCH("MLD4",AC40)))</formula>
    </cfRule>
    <cfRule type="containsText" dxfId="343" priority="298" operator="containsText" text="MLD2">
      <formula>NOT(ISERROR(SEARCH("MLD2",AC40)))</formula>
    </cfRule>
    <cfRule type="containsText" dxfId="342" priority="299" operator="containsText" text="N">
      <formula>NOT(ISERROR(SEARCH("N",AC40)))</formula>
    </cfRule>
    <cfRule type="containsText" dxfId="341" priority="300" operator="containsText" text="SP">
      <formula>NOT(ISERROR(SEARCH("SP",AC40)))</formula>
    </cfRule>
    <cfRule type="containsText" dxfId="340" priority="301" operator="containsText" text="STB">
      <formula>NOT(ISERROR(SEARCH("STB",AC40)))</formula>
    </cfRule>
    <cfRule type="containsText" dxfId="339" priority="302" operator="containsText" text="MLD">
      <formula>NOT(ISERROR(SEARCH("MLD",AC40)))</formula>
    </cfRule>
    <cfRule type="cellIs" dxfId="338" priority="303" operator="equal">
      <formula>0.150694444444444</formula>
    </cfRule>
    <cfRule type="cellIs" dxfId="337" priority="304" operator="lessThan">
      <formula>0.208333333333333</formula>
    </cfRule>
  </conditionalFormatting>
  <conditionalFormatting sqref="AC44">
    <cfRule type="cellIs" dxfId="336" priority="1750" operator="lessThan">
      <formula>0.208333333333333</formula>
    </cfRule>
  </conditionalFormatting>
  <conditionalFormatting sqref="AC49">
    <cfRule type="containsText" dxfId="335" priority="1855" operator="containsText" text="N">
      <formula>NOT(ISERROR(SEARCH("N",AC49)))</formula>
    </cfRule>
  </conditionalFormatting>
  <pageMargins left="0.7" right="0.7" top="0.75" bottom="0.75" header="0.3" footer="0.3"/>
  <pageSetup paperSize="8" scale="5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U79"/>
  <sheetViews>
    <sheetView zoomScale="61" zoomScaleNormal="70" workbookViewId="0">
      <selection activeCell="F28" sqref="F28:I36"/>
    </sheetView>
  </sheetViews>
  <sheetFormatPr defaultColWidth="9" defaultRowHeight="14.5" x14ac:dyDescent="0.35"/>
  <cols>
    <col min="1" max="1" width="9" style="11"/>
    <col min="2" max="2" width="13.54296875" style="134" customWidth="1"/>
    <col min="3" max="3" width="12.81640625" style="134" customWidth="1"/>
    <col min="4" max="5" width="12.81640625" style="11" customWidth="1"/>
    <col min="6" max="7" width="9.1796875" style="11" customWidth="1"/>
    <col min="8" max="8" width="9" style="11"/>
    <col min="9" max="9" width="15.54296875" style="11" bestFit="1" customWidth="1"/>
    <col min="10" max="12" width="9" style="11"/>
    <col min="13" max="13" width="15.1796875" style="11" customWidth="1"/>
    <col min="14" max="14" width="9" style="74"/>
    <col min="15" max="15" width="9" style="74" hidden="1" customWidth="1"/>
    <col min="16" max="16" width="8.1796875" style="74" hidden="1" customWidth="1"/>
    <col min="17" max="17" width="9" style="74" hidden="1" customWidth="1"/>
    <col min="18" max="18" width="12.54296875" style="74" hidden="1" customWidth="1"/>
    <col min="19" max="19" width="14.1796875" style="74" bestFit="1" customWidth="1"/>
    <col min="20" max="16384" width="9" style="11"/>
  </cols>
  <sheetData>
    <row r="2" spans="2:18" ht="61.5" x14ac:dyDescent="1.35">
      <c r="D2" s="12" t="s">
        <v>14</v>
      </c>
    </row>
    <row r="4" spans="2:18" ht="28.5" x14ac:dyDescent="0.65">
      <c r="B4" s="251" t="s">
        <v>0</v>
      </c>
      <c r="C4" s="251"/>
      <c r="D4" s="252">
        <f>'Dvr '!B3</f>
        <v>45928</v>
      </c>
      <c r="E4" s="252"/>
      <c r="F4" s="13"/>
      <c r="G4" s="13"/>
      <c r="H4" s="13"/>
      <c r="I4" s="13"/>
      <c r="J4" s="13"/>
      <c r="K4" s="13"/>
      <c r="L4" s="13"/>
    </row>
    <row r="5" spans="2:18" ht="28.5" x14ac:dyDescent="0.65">
      <c r="B5" s="135" t="s">
        <v>15</v>
      </c>
      <c r="C5" s="135"/>
      <c r="D5" s="14"/>
      <c r="E5" s="13"/>
      <c r="F5" s="13"/>
      <c r="G5" s="13"/>
      <c r="H5" s="13"/>
      <c r="I5" s="13"/>
      <c r="J5" s="13"/>
      <c r="K5" s="14" t="s">
        <v>51</v>
      </c>
      <c r="L5" s="13"/>
    </row>
    <row r="6" spans="2:18" ht="28.5" x14ac:dyDescent="0.65">
      <c r="C6" s="136"/>
      <c r="D6" s="15"/>
    </row>
    <row r="8" spans="2:18" ht="18.5" x14ac:dyDescent="0.45">
      <c r="B8" s="137" t="s">
        <v>16</v>
      </c>
      <c r="C8" s="137" t="s">
        <v>17</v>
      </c>
      <c r="D8" s="16" t="s">
        <v>18</v>
      </c>
      <c r="E8" s="16" t="s">
        <v>7</v>
      </c>
      <c r="F8" s="253" t="s">
        <v>19</v>
      </c>
      <c r="G8" s="253"/>
      <c r="H8" s="253"/>
      <c r="I8" s="253"/>
      <c r="J8" s="244" t="s">
        <v>20</v>
      </c>
      <c r="K8" s="245"/>
      <c r="L8" s="245"/>
      <c r="M8" s="246"/>
    </row>
    <row r="9" spans="2:18" ht="18.5" x14ac:dyDescent="0.45">
      <c r="B9" s="137"/>
      <c r="C9" s="137"/>
      <c r="D9" s="16"/>
      <c r="E9" s="16"/>
      <c r="F9" s="244"/>
      <c r="G9" s="245"/>
      <c r="H9" s="245"/>
      <c r="I9" s="246"/>
      <c r="J9" s="244"/>
      <c r="K9" s="245"/>
      <c r="L9" s="245"/>
      <c r="M9" s="246"/>
      <c r="O9" s="229">
        <f t="shared" ref="O9" si="0">E9</f>
        <v>0</v>
      </c>
      <c r="P9" s="230">
        <f t="shared" ref="P9" si="1">B9</f>
        <v>0</v>
      </c>
      <c r="Q9" s="231">
        <f t="shared" ref="Q9" si="2">C9</f>
        <v>0</v>
      </c>
      <c r="R9" s="231">
        <f t="shared" ref="R9" si="3">D9</f>
        <v>0</v>
      </c>
    </row>
    <row r="10" spans="2:18" ht="18.5" x14ac:dyDescent="0.45">
      <c r="B10" s="138" t="s">
        <v>162</v>
      </c>
      <c r="C10" s="139">
        <v>0.15486111111111112</v>
      </c>
      <c r="D10" s="128">
        <v>0.48819444444444443</v>
      </c>
      <c r="E10" s="129">
        <f>D10-C10</f>
        <v>0.33333333333333331</v>
      </c>
      <c r="F10" s="247" t="str">
        <f>'Dvr '!A15</f>
        <v xml:space="preserve">Saeed Ali Hindi </v>
      </c>
      <c r="G10" s="247"/>
      <c r="H10" s="247"/>
      <c r="I10" s="247"/>
      <c r="J10" s="244"/>
      <c r="K10" s="245"/>
      <c r="L10" s="245"/>
      <c r="M10" s="246"/>
      <c r="O10" s="229">
        <f t="shared" ref="O10:O55" si="4">E10</f>
        <v>0.33333333333333331</v>
      </c>
      <c r="P10" s="230" t="str">
        <f t="shared" ref="P10:P55" si="5">B10</f>
        <v>SP</v>
      </c>
      <c r="Q10" s="231">
        <f t="shared" ref="Q10:Q55" si="6">C10</f>
        <v>0.15486111111111112</v>
      </c>
      <c r="R10" s="231">
        <f t="shared" ref="R10:R55" si="7">D10</f>
        <v>0.48819444444444443</v>
      </c>
    </row>
    <row r="11" spans="2:18" ht="18.5" x14ac:dyDescent="0.45">
      <c r="B11" s="138"/>
      <c r="C11" s="139"/>
      <c r="D11" s="146"/>
      <c r="E11" s="129"/>
      <c r="F11" s="244"/>
      <c r="G11" s="245"/>
      <c r="H11" s="245"/>
      <c r="I11" s="246"/>
      <c r="J11" s="244"/>
      <c r="K11" s="245"/>
      <c r="L11" s="245"/>
      <c r="M11" s="246"/>
      <c r="O11" s="229">
        <f t="shared" si="4"/>
        <v>0</v>
      </c>
      <c r="P11" s="230">
        <f t="shared" si="5"/>
        <v>0</v>
      </c>
      <c r="Q11" s="231">
        <f t="shared" si="6"/>
        <v>0</v>
      </c>
      <c r="R11" s="231">
        <f t="shared" si="7"/>
        <v>0</v>
      </c>
    </row>
    <row r="12" spans="2:18" ht="18.5" x14ac:dyDescent="0.45">
      <c r="B12" s="138" t="s">
        <v>171</v>
      </c>
      <c r="C12" s="139">
        <v>0.16666666666666666</v>
      </c>
      <c r="D12" s="146">
        <v>0.57986111111111116</v>
      </c>
      <c r="E12" s="129">
        <f>D12-C12</f>
        <v>0.41319444444444453</v>
      </c>
      <c r="F12" s="247" t="str">
        <f>'Dvr '!A29</f>
        <v>Qasim Abdullah Al-Muhanna</v>
      </c>
      <c r="G12" s="247"/>
      <c r="H12" s="247"/>
      <c r="I12" s="247"/>
      <c r="J12" s="244"/>
      <c r="K12" s="245"/>
      <c r="L12" s="245"/>
      <c r="M12" s="246"/>
      <c r="O12" s="229">
        <f t="shared" si="4"/>
        <v>0.41319444444444453</v>
      </c>
      <c r="P12" s="230" t="str">
        <f t="shared" si="5"/>
        <v>DSBY 1</v>
      </c>
      <c r="Q12" s="231">
        <f t="shared" si="6"/>
        <v>0.16666666666666666</v>
      </c>
      <c r="R12" s="231">
        <f t="shared" si="7"/>
        <v>0.57986111111111116</v>
      </c>
    </row>
    <row r="13" spans="2:18" ht="18.5" x14ac:dyDescent="0.45">
      <c r="B13" s="138"/>
      <c r="C13" s="139"/>
      <c r="D13" s="146"/>
      <c r="E13" s="129"/>
      <c r="F13" s="244"/>
      <c r="G13" s="245"/>
      <c r="H13" s="245"/>
      <c r="I13" s="246"/>
      <c r="J13" s="244"/>
      <c r="K13" s="245"/>
      <c r="L13" s="245"/>
      <c r="M13" s="246"/>
      <c r="O13" s="229">
        <f t="shared" si="4"/>
        <v>0</v>
      </c>
      <c r="P13" s="230">
        <f t="shared" si="5"/>
        <v>0</v>
      </c>
      <c r="Q13" s="231">
        <f t="shared" si="6"/>
        <v>0</v>
      </c>
      <c r="R13" s="231">
        <f t="shared" si="7"/>
        <v>0</v>
      </c>
    </row>
    <row r="14" spans="2:18" ht="18.5" x14ac:dyDescent="0.45">
      <c r="B14" s="138" t="s">
        <v>162</v>
      </c>
      <c r="C14" s="139">
        <v>0.22708333333333333</v>
      </c>
      <c r="D14" s="146">
        <v>0.54166666666666663</v>
      </c>
      <c r="E14" s="129">
        <f>D14-C14</f>
        <v>0.31458333333333333</v>
      </c>
      <c r="F14" s="247" t="str">
        <f>'Dvr '!A16</f>
        <v>Zaki Mohammed Al Darwish</v>
      </c>
      <c r="G14" s="247"/>
      <c r="H14" s="247"/>
      <c r="I14" s="247"/>
      <c r="J14" s="244"/>
      <c r="K14" s="245"/>
      <c r="L14" s="245"/>
      <c r="M14" s="246"/>
      <c r="O14" s="229">
        <f t="shared" si="4"/>
        <v>0.31458333333333333</v>
      </c>
      <c r="P14" s="230" t="str">
        <f t="shared" si="5"/>
        <v>SP</v>
      </c>
      <c r="Q14" s="231">
        <f t="shared" si="6"/>
        <v>0.22708333333333333</v>
      </c>
      <c r="R14" s="231">
        <f t="shared" si="7"/>
        <v>0.54166666666666663</v>
      </c>
    </row>
    <row r="15" spans="2:18" ht="18.5" x14ac:dyDescent="0.45">
      <c r="B15" s="138"/>
      <c r="C15" s="139"/>
      <c r="D15" s="146"/>
      <c r="E15" s="129"/>
      <c r="J15" s="244"/>
      <c r="K15" s="245"/>
      <c r="L15" s="245"/>
      <c r="M15" s="246"/>
      <c r="O15" s="229">
        <f t="shared" si="4"/>
        <v>0</v>
      </c>
      <c r="P15" s="230">
        <f t="shared" si="5"/>
        <v>0</v>
      </c>
      <c r="Q15" s="231">
        <f t="shared" si="6"/>
        <v>0</v>
      </c>
      <c r="R15" s="231">
        <f t="shared" si="7"/>
        <v>0</v>
      </c>
    </row>
    <row r="16" spans="2:18" ht="18.5" x14ac:dyDescent="0.45">
      <c r="B16" s="138" t="s">
        <v>172</v>
      </c>
      <c r="C16" s="139">
        <v>0.20833333333333334</v>
      </c>
      <c r="D16" s="146">
        <v>0.60416666666666663</v>
      </c>
      <c r="E16" s="129">
        <f>D16-C16</f>
        <v>0.39583333333333326</v>
      </c>
      <c r="F16" s="247" t="str">
        <f>'Dvr '!A38</f>
        <v xml:space="preserve">Ahmed Mohammed Al-Mubarak </v>
      </c>
      <c r="G16" s="247"/>
      <c r="H16" s="247"/>
      <c r="I16" s="247"/>
      <c r="J16" s="244"/>
      <c r="K16" s="245"/>
      <c r="L16" s="245"/>
      <c r="M16" s="246"/>
      <c r="O16" s="229">
        <f t="shared" si="4"/>
        <v>0.39583333333333326</v>
      </c>
      <c r="P16" s="230" t="str">
        <f t="shared" si="5"/>
        <v>HSBY 1</v>
      </c>
      <c r="Q16" s="231">
        <f t="shared" si="6"/>
        <v>0.20833333333333334</v>
      </c>
      <c r="R16" s="231">
        <f t="shared" si="7"/>
        <v>0.60416666666666663</v>
      </c>
    </row>
    <row r="17" spans="2:21" ht="18.5" x14ac:dyDescent="0.45">
      <c r="B17" s="138"/>
      <c r="C17" s="139"/>
      <c r="D17" s="146"/>
      <c r="E17" s="129"/>
      <c r="J17" s="244"/>
      <c r="K17" s="245"/>
      <c r="L17" s="245"/>
      <c r="M17" s="246"/>
      <c r="O17" s="229">
        <f t="shared" si="4"/>
        <v>0</v>
      </c>
      <c r="P17" s="230">
        <f t="shared" si="5"/>
        <v>0</v>
      </c>
      <c r="Q17" s="231">
        <f t="shared" si="6"/>
        <v>0</v>
      </c>
      <c r="R17" s="231">
        <f t="shared" si="7"/>
        <v>0</v>
      </c>
    </row>
    <row r="18" spans="2:21" ht="18.5" x14ac:dyDescent="0.45">
      <c r="B18" s="138" t="s">
        <v>173</v>
      </c>
      <c r="C18" s="139">
        <v>0.23055555555555557</v>
      </c>
      <c r="D18" s="146">
        <v>0.68819444444444444</v>
      </c>
      <c r="E18" s="129">
        <f>D18-C18</f>
        <v>0.45763888888888887</v>
      </c>
      <c r="F18" s="247" t="str">
        <f>'Dvr '!A25</f>
        <v>Faisal Abdul Rahman Al Naghmosh</v>
      </c>
      <c r="G18" s="247"/>
      <c r="H18" s="247"/>
      <c r="I18" s="247"/>
      <c r="J18" s="244"/>
      <c r="K18" s="245"/>
      <c r="L18" s="245"/>
      <c r="M18" s="246"/>
      <c r="O18" s="229">
        <f t="shared" si="4"/>
        <v>0.45763888888888887</v>
      </c>
      <c r="P18" s="230" t="str">
        <f t="shared" si="5"/>
        <v>MLD3&amp;10</v>
      </c>
      <c r="Q18" s="231">
        <f t="shared" si="6"/>
        <v>0.23055555555555557</v>
      </c>
      <c r="R18" s="231">
        <f t="shared" si="7"/>
        <v>0.68819444444444444</v>
      </c>
      <c r="T18" s="74"/>
      <c r="U18" s="74"/>
    </row>
    <row r="19" spans="2:21" ht="18.5" x14ac:dyDescent="0.45">
      <c r="B19" s="138"/>
      <c r="C19" s="139"/>
      <c r="D19" s="146"/>
      <c r="E19" s="129"/>
      <c r="F19" s="244"/>
      <c r="G19" s="245"/>
      <c r="H19" s="245"/>
      <c r="I19" s="246"/>
      <c r="J19" s="244"/>
      <c r="K19" s="245"/>
      <c r="L19" s="245"/>
      <c r="M19" s="246"/>
      <c r="O19" s="229">
        <f t="shared" si="4"/>
        <v>0</v>
      </c>
      <c r="P19" s="230">
        <f t="shared" si="5"/>
        <v>0</v>
      </c>
      <c r="Q19" s="231">
        <f t="shared" si="6"/>
        <v>0</v>
      </c>
      <c r="R19" s="231">
        <f t="shared" si="7"/>
        <v>0</v>
      </c>
      <c r="T19" s="74"/>
      <c r="U19" s="74"/>
    </row>
    <row r="20" spans="2:21" ht="18.5" x14ac:dyDescent="0.45">
      <c r="B20" s="138" t="s">
        <v>162</v>
      </c>
      <c r="C20" s="139">
        <v>0.5</v>
      </c>
      <c r="D20" s="146">
        <v>0.70833333333333337</v>
      </c>
      <c r="E20" s="129">
        <f>D20-C20</f>
        <v>0.20833333333333337</v>
      </c>
      <c r="F20" s="247" t="str">
        <f>'Dvr '!A24</f>
        <v xml:space="preserve">Sadiq Majid Al Zawad </v>
      </c>
      <c r="G20" s="247"/>
      <c r="H20" s="247"/>
      <c r="I20" s="247"/>
      <c r="J20" s="244"/>
      <c r="K20" s="245"/>
      <c r="L20" s="245"/>
      <c r="M20" s="246"/>
      <c r="O20" s="229">
        <f t="shared" si="4"/>
        <v>0.20833333333333337</v>
      </c>
      <c r="P20" s="230" t="str">
        <f t="shared" si="5"/>
        <v>SP</v>
      </c>
      <c r="Q20" s="231">
        <f t="shared" si="6"/>
        <v>0.5</v>
      </c>
      <c r="R20" s="231">
        <f t="shared" si="7"/>
        <v>0.70833333333333337</v>
      </c>
      <c r="T20" s="74"/>
      <c r="U20" s="74"/>
    </row>
    <row r="21" spans="2:21" ht="18.5" x14ac:dyDescent="0.45">
      <c r="B21" s="138"/>
      <c r="C21" s="139"/>
      <c r="D21" s="146"/>
      <c r="E21" s="129"/>
      <c r="F21" s="244"/>
      <c r="G21" s="245"/>
      <c r="H21" s="245"/>
      <c r="I21" s="246"/>
      <c r="J21" s="244"/>
      <c r="K21" s="245"/>
      <c r="L21" s="245"/>
      <c r="M21" s="246"/>
      <c r="O21" s="229">
        <f t="shared" si="4"/>
        <v>0</v>
      </c>
      <c r="P21" s="230">
        <f t="shared" si="5"/>
        <v>0</v>
      </c>
      <c r="Q21" s="231">
        <f t="shared" si="6"/>
        <v>0</v>
      </c>
      <c r="R21" s="231">
        <f t="shared" si="7"/>
        <v>0</v>
      </c>
      <c r="T21" s="74"/>
      <c r="U21" s="74"/>
    </row>
    <row r="22" spans="2:21" ht="18.5" x14ac:dyDescent="0.45">
      <c r="B22" s="138" t="s">
        <v>181</v>
      </c>
      <c r="C22" s="139">
        <v>0.25</v>
      </c>
      <c r="D22" s="146">
        <v>0.58333333333333337</v>
      </c>
      <c r="E22" s="129">
        <f>D22-C22</f>
        <v>0.33333333333333337</v>
      </c>
      <c r="F22" s="247" t="str">
        <f>'Dvr '!A52</f>
        <v>Saleh Hussein Al-Saleh</v>
      </c>
      <c r="G22" s="247"/>
      <c r="H22" s="247"/>
      <c r="I22" s="247"/>
      <c r="J22" s="244"/>
      <c r="K22" s="245"/>
      <c r="L22" s="245"/>
      <c r="M22" s="246"/>
      <c r="O22" s="229">
        <f t="shared" si="4"/>
        <v>0.33333333333333337</v>
      </c>
      <c r="P22" s="230" t="str">
        <f t="shared" si="5"/>
        <v>DDD1</v>
      </c>
      <c r="Q22" s="231">
        <f t="shared" si="6"/>
        <v>0.25</v>
      </c>
      <c r="R22" s="231">
        <f t="shared" si="7"/>
        <v>0.58333333333333337</v>
      </c>
      <c r="T22" s="74"/>
      <c r="U22" s="74"/>
    </row>
    <row r="23" spans="2:21" ht="18.5" x14ac:dyDescent="0.45">
      <c r="B23" s="138"/>
      <c r="C23" s="139"/>
      <c r="D23" s="146"/>
      <c r="E23" s="129"/>
      <c r="F23" s="244"/>
      <c r="G23" s="245"/>
      <c r="H23" s="245"/>
      <c r="I23" s="246"/>
      <c r="J23" s="244"/>
      <c r="K23" s="245"/>
      <c r="L23" s="245"/>
      <c r="M23" s="246"/>
      <c r="O23" s="229">
        <f t="shared" si="4"/>
        <v>0</v>
      </c>
      <c r="P23" s="230">
        <f t="shared" si="5"/>
        <v>0</v>
      </c>
      <c r="Q23" s="231">
        <f t="shared" si="6"/>
        <v>0</v>
      </c>
      <c r="R23" s="231">
        <f t="shared" si="7"/>
        <v>0</v>
      </c>
      <c r="T23" s="74"/>
      <c r="U23" s="74"/>
    </row>
    <row r="24" spans="2:21" ht="18.5" x14ac:dyDescent="0.45">
      <c r="B24" s="138" t="s">
        <v>181</v>
      </c>
      <c r="C24" s="139">
        <v>0.25</v>
      </c>
      <c r="D24" s="146">
        <v>0.58333333333333337</v>
      </c>
      <c r="E24" s="129">
        <f>D24-C24</f>
        <v>0.33333333333333337</v>
      </c>
      <c r="F24" s="247" t="str">
        <f>'Dvr '!A54</f>
        <v xml:space="preserve">Ahmed Ali Al-Dossary </v>
      </c>
      <c r="G24" s="247"/>
      <c r="H24" s="247"/>
      <c r="I24" s="247"/>
      <c r="J24" s="244"/>
      <c r="K24" s="245"/>
      <c r="L24" s="245"/>
      <c r="M24" s="246"/>
      <c r="O24" s="229">
        <f t="shared" si="4"/>
        <v>0.33333333333333337</v>
      </c>
      <c r="P24" s="230" t="str">
        <f t="shared" si="5"/>
        <v>DDD1</v>
      </c>
      <c r="Q24" s="231">
        <f t="shared" si="6"/>
        <v>0.25</v>
      </c>
      <c r="R24" s="231">
        <f t="shared" si="7"/>
        <v>0.58333333333333337</v>
      </c>
      <c r="T24" s="74"/>
      <c r="U24" s="74"/>
    </row>
    <row r="25" spans="2:21" ht="18.5" x14ac:dyDescent="0.45">
      <c r="B25" s="138"/>
      <c r="C25" s="139"/>
      <c r="D25" s="146"/>
      <c r="E25" s="129"/>
      <c r="J25" s="244"/>
      <c r="K25" s="245"/>
      <c r="L25" s="245"/>
      <c r="M25" s="246"/>
      <c r="O25" s="229">
        <f t="shared" si="4"/>
        <v>0</v>
      </c>
      <c r="P25" s="230">
        <f t="shared" si="5"/>
        <v>0</v>
      </c>
      <c r="Q25" s="231">
        <f t="shared" si="6"/>
        <v>0</v>
      </c>
      <c r="R25" s="231">
        <f t="shared" si="7"/>
        <v>0</v>
      </c>
      <c r="T25" s="74"/>
      <c r="U25" s="74"/>
    </row>
    <row r="26" spans="2:21" ht="18.5" x14ac:dyDescent="0.45">
      <c r="B26" s="138" t="s">
        <v>162</v>
      </c>
      <c r="C26" s="139">
        <v>0.41666666666666669</v>
      </c>
      <c r="D26" s="146">
        <v>0.625</v>
      </c>
      <c r="E26" s="129">
        <f>D26-C26</f>
        <v>0.20833333333333331</v>
      </c>
      <c r="F26" s="247" t="str">
        <f>'Dvr '!A42</f>
        <v>Mohammed Abdulrahman Al-Nwaiser</v>
      </c>
      <c r="G26" s="247"/>
      <c r="H26" s="247"/>
      <c r="I26" s="247"/>
      <c r="J26" s="218"/>
      <c r="K26" s="219"/>
      <c r="L26" s="219"/>
      <c r="M26" s="220"/>
      <c r="O26" s="229">
        <f t="shared" si="4"/>
        <v>0.20833333333333331</v>
      </c>
      <c r="P26" s="230" t="str">
        <f t="shared" si="5"/>
        <v>SP</v>
      </c>
      <c r="Q26" s="231">
        <f t="shared" si="6"/>
        <v>0.41666666666666669</v>
      </c>
      <c r="R26" s="231">
        <f t="shared" si="7"/>
        <v>0.625</v>
      </c>
      <c r="T26" s="74"/>
      <c r="U26" s="74"/>
    </row>
    <row r="27" spans="2:21" ht="18.5" x14ac:dyDescent="0.45">
      <c r="B27" s="138"/>
      <c r="C27" s="139"/>
      <c r="D27" s="146"/>
      <c r="E27" s="129"/>
      <c r="J27" s="244"/>
      <c r="K27" s="245"/>
      <c r="L27" s="245"/>
      <c r="M27" s="246"/>
      <c r="O27" s="229">
        <f t="shared" si="4"/>
        <v>0</v>
      </c>
      <c r="P27" s="230">
        <f t="shared" si="5"/>
        <v>0</v>
      </c>
      <c r="Q27" s="231">
        <f t="shared" si="6"/>
        <v>0</v>
      </c>
      <c r="R27" s="231">
        <f t="shared" si="7"/>
        <v>0</v>
      </c>
      <c r="T27" s="74"/>
      <c r="U27" s="74"/>
    </row>
    <row r="28" spans="2:21" ht="18.5" x14ac:dyDescent="0.45">
      <c r="B28" s="138" t="s">
        <v>174</v>
      </c>
      <c r="C28" s="139">
        <v>0.39374999999999999</v>
      </c>
      <c r="D28" s="146">
        <v>0.80902777777777779</v>
      </c>
      <c r="E28" s="129">
        <f>D28-C28</f>
        <v>0.4152777777777778</v>
      </c>
      <c r="F28" s="276" t="str">
        <f>'Dvr '!A9</f>
        <v xml:space="preserve">Ali Ahmed Al-Farhan </v>
      </c>
      <c r="G28" s="276"/>
      <c r="H28" s="276"/>
      <c r="I28" s="276"/>
      <c r="J28" s="244"/>
      <c r="K28" s="245"/>
      <c r="L28" s="245"/>
      <c r="M28" s="246"/>
      <c r="O28" s="229">
        <f t="shared" si="4"/>
        <v>0.4152777777777778</v>
      </c>
      <c r="P28" s="230" t="str">
        <f t="shared" si="5"/>
        <v>MLD5&amp;12</v>
      </c>
      <c r="Q28" s="231">
        <f t="shared" si="6"/>
        <v>0.39374999999999999</v>
      </c>
      <c r="R28" s="231">
        <f t="shared" si="7"/>
        <v>0.80902777777777779</v>
      </c>
      <c r="T28" s="74"/>
      <c r="U28" s="74"/>
    </row>
    <row r="29" spans="2:21" ht="18.5" x14ac:dyDescent="0.45">
      <c r="B29" s="138"/>
      <c r="C29" s="139"/>
      <c r="D29" s="146"/>
      <c r="E29" s="129"/>
      <c r="F29" s="244"/>
      <c r="G29" s="245"/>
      <c r="H29" s="245"/>
      <c r="I29" s="246"/>
      <c r="J29" s="244"/>
      <c r="K29" s="245"/>
      <c r="L29" s="245"/>
      <c r="M29" s="246"/>
      <c r="O29" s="229">
        <f t="shared" si="4"/>
        <v>0</v>
      </c>
      <c r="P29" s="230">
        <f t="shared" si="5"/>
        <v>0</v>
      </c>
      <c r="Q29" s="231">
        <f t="shared" si="6"/>
        <v>0</v>
      </c>
      <c r="R29" s="231">
        <f t="shared" si="7"/>
        <v>0</v>
      </c>
      <c r="T29" s="74"/>
      <c r="U29" s="74"/>
    </row>
    <row r="30" spans="2:21" ht="18.5" x14ac:dyDescent="0.45">
      <c r="B30" s="138" t="s">
        <v>175</v>
      </c>
      <c r="C30" s="139">
        <v>0.57986111111111116</v>
      </c>
      <c r="D30" s="146">
        <v>0.99305555555555558</v>
      </c>
      <c r="E30" s="129">
        <f>D30-C30</f>
        <v>0.41319444444444442</v>
      </c>
      <c r="F30" s="276" t="str">
        <f>'Dvr '!A22</f>
        <v xml:space="preserve">Abdul Rahman Ahmed Al-Asiri </v>
      </c>
      <c r="G30" s="276"/>
      <c r="H30" s="276"/>
      <c r="I30" s="276"/>
      <c r="J30" s="244"/>
      <c r="K30" s="245"/>
      <c r="L30" s="245"/>
      <c r="M30" s="246"/>
      <c r="O30" s="229">
        <f t="shared" si="4"/>
        <v>0.41319444444444442</v>
      </c>
      <c r="P30" s="230" t="str">
        <f t="shared" si="5"/>
        <v>DSBY 2</v>
      </c>
      <c r="Q30" s="231">
        <f t="shared" si="6"/>
        <v>0.57986111111111116</v>
      </c>
      <c r="R30" s="231">
        <f t="shared" si="7"/>
        <v>0.99305555555555558</v>
      </c>
      <c r="T30" s="74"/>
      <c r="U30" s="74"/>
    </row>
    <row r="31" spans="2:21" ht="18.5" x14ac:dyDescent="0.45">
      <c r="B31" s="138"/>
      <c r="C31" s="139"/>
      <c r="D31" s="146"/>
      <c r="E31" s="129"/>
      <c r="F31" s="244"/>
      <c r="G31" s="245"/>
      <c r="H31" s="245"/>
      <c r="I31" s="246"/>
      <c r="J31" s="244"/>
      <c r="K31" s="245"/>
      <c r="L31" s="245"/>
      <c r="M31" s="246"/>
      <c r="O31" s="229">
        <f t="shared" si="4"/>
        <v>0</v>
      </c>
      <c r="P31" s="230">
        <f t="shared" si="5"/>
        <v>0</v>
      </c>
      <c r="Q31" s="231">
        <f t="shared" si="6"/>
        <v>0</v>
      </c>
      <c r="R31" s="231">
        <f t="shared" si="7"/>
        <v>0</v>
      </c>
      <c r="T31" s="74"/>
      <c r="U31" s="74"/>
    </row>
    <row r="32" spans="2:21" ht="18.5" x14ac:dyDescent="0.45">
      <c r="B32" s="138" t="s">
        <v>162</v>
      </c>
      <c r="C32" s="139">
        <v>0.58333333333333337</v>
      </c>
      <c r="D32" s="146">
        <v>0.83333333333333337</v>
      </c>
      <c r="E32" s="129">
        <f>D32-C32</f>
        <v>0.25</v>
      </c>
      <c r="F32" s="276" t="str">
        <f>'Dvr '!A32</f>
        <v xml:space="preserve">Jamaan Ali Al-Zahrani </v>
      </c>
      <c r="G32" s="276"/>
      <c r="H32" s="276"/>
      <c r="I32" s="276"/>
      <c r="J32" s="244"/>
      <c r="K32" s="245"/>
      <c r="L32" s="245"/>
      <c r="M32" s="246"/>
      <c r="O32" s="229">
        <f t="shared" si="4"/>
        <v>0.25</v>
      </c>
      <c r="P32" s="230" t="str">
        <f t="shared" si="5"/>
        <v>SP</v>
      </c>
      <c r="Q32" s="231">
        <f t="shared" si="6"/>
        <v>0.58333333333333337</v>
      </c>
      <c r="R32" s="231">
        <f t="shared" si="7"/>
        <v>0.83333333333333337</v>
      </c>
      <c r="T32" s="74"/>
      <c r="U32" s="74"/>
    </row>
    <row r="33" spans="2:21" ht="18.5" x14ac:dyDescent="0.45">
      <c r="B33" s="138"/>
      <c r="C33" s="139"/>
      <c r="D33" s="146"/>
      <c r="E33" s="129"/>
      <c r="F33" s="244"/>
      <c r="G33" s="245"/>
      <c r="H33" s="245"/>
      <c r="I33" s="246"/>
      <c r="J33" s="244"/>
      <c r="K33" s="245"/>
      <c r="L33" s="245"/>
      <c r="M33" s="246"/>
      <c r="O33" s="229">
        <f t="shared" si="4"/>
        <v>0</v>
      </c>
      <c r="P33" s="230">
        <f t="shared" si="5"/>
        <v>0</v>
      </c>
      <c r="Q33" s="231">
        <f t="shared" si="6"/>
        <v>0</v>
      </c>
      <c r="R33" s="231">
        <f t="shared" si="7"/>
        <v>0</v>
      </c>
      <c r="T33" s="74"/>
      <c r="U33" s="74"/>
    </row>
    <row r="34" spans="2:21" ht="18.5" x14ac:dyDescent="0.45">
      <c r="B34" s="138" t="s">
        <v>179</v>
      </c>
      <c r="C34" s="139">
        <v>0.58333333333333337</v>
      </c>
      <c r="D34" s="146">
        <v>0.83333333333333337</v>
      </c>
      <c r="E34" s="129">
        <f>D34-C34</f>
        <v>0.25</v>
      </c>
      <c r="F34" s="276" t="str">
        <f>'Dvr '!A10</f>
        <v xml:space="preserve">Nayef Khaled Al-Sahli </v>
      </c>
      <c r="G34" s="276"/>
      <c r="H34" s="276"/>
      <c r="I34" s="276"/>
      <c r="J34" s="244"/>
      <c r="K34" s="245"/>
      <c r="L34" s="245"/>
      <c r="M34" s="246"/>
      <c r="O34" s="229">
        <f t="shared" si="4"/>
        <v>0.25</v>
      </c>
      <c r="P34" s="230" t="str">
        <f t="shared" si="5"/>
        <v>DDD2</v>
      </c>
      <c r="Q34" s="231">
        <f t="shared" si="6"/>
        <v>0.58333333333333337</v>
      </c>
      <c r="R34" s="231">
        <f t="shared" si="7"/>
        <v>0.83333333333333337</v>
      </c>
      <c r="T34" s="74"/>
      <c r="U34" s="74"/>
    </row>
    <row r="35" spans="2:21" ht="18.5" x14ac:dyDescent="0.45">
      <c r="B35" s="138"/>
      <c r="C35" s="139"/>
      <c r="D35" s="146"/>
      <c r="E35" s="129"/>
      <c r="J35" s="244"/>
      <c r="K35" s="245"/>
      <c r="L35" s="245"/>
      <c r="M35" s="246"/>
      <c r="O35" s="229">
        <f t="shared" si="4"/>
        <v>0</v>
      </c>
      <c r="P35" s="230">
        <f t="shared" si="5"/>
        <v>0</v>
      </c>
      <c r="Q35" s="231">
        <f t="shared" si="6"/>
        <v>0</v>
      </c>
      <c r="R35" s="231">
        <f t="shared" si="7"/>
        <v>0</v>
      </c>
    </row>
    <row r="36" spans="2:21" ht="18.5" x14ac:dyDescent="0.45">
      <c r="B36" s="138" t="s">
        <v>179</v>
      </c>
      <c r="C36" s="139">
        <v>0.58333333333333337</v>
      </c>
      <c r="D36" s="146">
        <v>0.91666666666666663</v>
      </c>
      <c r="E36" s="129">
        <f>D36-C36</f>
        <v>0.33333333333333326</v>
      </c>
      <c r="F36" s="276" t="str">
        <f>'Dvr '!A31</f>
        <v>Abdulaziz Mohammed Al-Omani</v>
      </c>
      <c r="G36" s="276"/>
      <c r="H36" s="276"/>
      <c r="I36" s="276"/>
      <c r="J36" s="244"/>
      <c r="K36" s="245"/>
      <c r="L36" s="245"/>
      <c r="M36" s="246"/>
      <c r="O36" s="229">
        <f t="shared" si="4"/>
        <v>0.33333333333333326</v>
      </c>
      <c r="P36" s="230" t="str">
        <f t="shared" si="5"/>
        <v>DDD2</v>
      </c>
      <c r="Q36" s="231">
        <f t="shared" si="6"/>
        <v>0.58333333333333337</v>
      </c>
      <c r="R36" s="231">
        <f t="shared" si="7"/>
        <v>0.91666666666666663</v>
      </c>
      <c r="T36" s="74"/>
      <c r="U36" s="74"/>
    </row>
    <row r="37" spans="2:21" ht="18.5" x14ac:dyDescent="0.45">
      <c r="B37" s="138"/>
      <c r="C37" s="139"/>
      <c r="D37" s="146"/>
      <c r="E37" s="129"/>
      <c r="F37" s="244"/>
      <c r="G37" s="245"/>
      <c r="H37" s="245"/>
      <c r="I37" s="246"/>
      <c r="J37" s="244"/>
      <c r="K37" s="245"/>
      <c r="L37" s="245"/>
      <c r="M37" s="246"/>
      <c r="O37" s="229">
        <f t="shared" si="4"/>
        <v>0</v>
      </c>
      <c r="P37" s="230">
        <f t="shared" si="5"/>
        <v>0</v>
      </c>
      <c r="Q37" s="231">
        <f t="shared" si="6"/>
        <v>0</v>
      </c>
      <c r="R37" s="231">
        <f t="shared" si="7"/>
        <v>0</v>
      </c>
      <c r="T37" s="74"/>
      <c r="U37" s="74"/>
    </row>
    <row r="38" spans="2:21" ht="18.5" x14ac:dyDescent="0.45">
      <c r="B38" s="138" t="s">
        <v>176</v>
      </c>
      <c r="C38" s="139">
        <v>0.60277777777777775</v>
      </c>
      <c r="D38" s="146">
        <v>0.99513888888888891</v>
      </c>
      <c r="E38" s="129">
        <f>D38-C38</f>
        <v>0.39236111111111116</v>
      </c>
      <c r="F38" s="247" t="str">
        <f>'Dvr '!A30</f>
        <v>Ahmed Hussein Al snaber</v>
      </c>
      <c r="G38" s="247"/>
      <c r="H38" s="247"/>
      <c r="I38" s="247"/>
      <c r="J38" s="244"/>
      <c r="K38" s="245"/>
      <c r="L38" s="245"/>
      <c r="M38" s="246"/>
      <c r="O38" s="229">
        <f t="shared" si="4"/>
        <v>0.39236111111111116</v>
      </c>
      <c r="P38" s="230" t="str">
        <f t="shared" si="5"/>
        <v>MLD9&amp;18</v>
      </c>
      <c r="Q38" s="231">
        <f t="shared" si="6"/>
        <v>0.60277777777777775</v>
      </c>
      <c r="R38" s="231">
        <f t="shared" si="7"/>
        <v>0.99513888888888891</v>
      </c>
      <c r="T38" s="74"/>
      <c r="U38" s="74"/>
    </row>
    <row r="39" spans="2:21" ht="18.5" x14ac:dyDescent="0.45">
      <c r="B39" s="138"/>
      <c r="C39" s="139"/>
      <c r="D39" s="146"/>
      <c r="E39" s="129"/>
      <c r="F39" s="244"/>
      <c r="G39" s="245"/>
      <c r="H39" s="245"/>
      <c r="I39" s="246"/>
      <c r="J39" s="244"/>
      <c r="K39" s="245"/>
      <c r="L39" s="245"/>
      <c r="M39" s="246"/>
      <c r="O39" s="229">
        <f t="shared" si="4"/>
        <v>0</v>
      </c>
      <c r="P39" s="230">
        <f t="shared" si="5"/>
        <v>0</v>
      </c>
      <c r="Q39" s="231">
        <f t="shared" si="6"/>
        <v>0</v>
      </c>
      <c r="R39" s="231">
        <f t="shared" si="7"/>
        <v>0</v>
      </c>
      <c r="T39" s="74"/>
      <c r="U39" s="74"/>
    </row>
    <row r="40" spans="2:21" ht="18.5" x14ac:dyDescent="0.45">
      <c r="B40" s="138" t="s">
        <v>176</v>
      </c>
      <c r="C40" s="151">
        <v>0.60277777777777775</v>
      </c>
      <c r="D40" s="151">
        <v>0.99513888888888891</v>
      </c>
      <c r="E40" s="129">
        <f>D40-C40</f>
        <v>0.39236111111111116</v>
      </c>
      <c r="F40" s="247" t="str">
        <f>'Dvr '!A17</f>
        <v xml:space="preserve">Attia Saad Al-Hazmi </v>
      </c>
      <c r="G40" s="247"/>
      <c r="H40" s="247"/>
      <c r="I40" s="247"/>
      <c r="J40" s="247" t="str">
        <f>'Dvr '!A11</f>
        <v>Vacancy2</v>
      </c>
      <c r="K40" s="247"/>
      <c r="L40" s="247"/>
      <c r="M40" s="247"/>
      <c r="O40" s="229">
        <f t="shared" si="4"/>
        <v>0.39236111111111116</v>
      </c>
      <c r="P40" s="230" t="str">
        <f t="shared" si="5"/>
        <v>MLD9&amp;18</v>
      </c>
      <c r="Q40" s="231">
        <f t="shared" si="6"/>
        <v>0.60277777777777775</v>
      </c>
      <c r="R40" s="231">
        <f t="shared" si="7"/>
        <v>0.99513888888888891</v>
      </c>
      <c r="T40" s="74"/>
      <c r="U40" s="74"/>
    </row>
    <row r="41" spans="2:21" ht="18.5" x14ac:dyDescent="0.45">
      <c r="B41" s="138"/>
      <c r="C41" s="139"/>
      <c r="D41" s="146"/>
      <c r="E41" s="129"/>
      <c r="F41" s="244"/>
      <c r="G41" s="245"/>
      <c r="H41" s="245"/>
      <c r="I41" s="246"/>
      <c r="J41" s="244"/>
      <c r="K41" s="245"/>
      <c r="L41" s="245"/>
      <c r="M41" s="246"/>
      <c r="O41" s="229">
        <f t="shared" si="4"/>
        <v>0</v>
      </c>
      <c r="P41" s="230">
        <f t="shared" si="5"/>
        <v>0</v>
      </c>
      <c r="Q41" s="231">
        <f t="shared" si="6"/>
        <v>0</v>
      </c>
      <c r="R41" s="231">
        <f t="shared" si="7"/>
        <v>0</v>
      </c>
      <c r="T41" s="74"/>
      <c r="U41" s="74"/>
    </row>
    <row r="42" spans="2:21" ht="18.5" x14ac:dyDescent="0.45">
      <c r="B42" s="138" t="s">
        <v>177</v>
      </c>
      <c r="C42" s="139">
        <v>0.60416666666666663</v>
      </c>
      <c r="D42" s="146">
        <v>0.99652777777777779</v>
      </c>
      <c r="E42" s="129">
        <f>D42-C42</f>
        <v>0.39236111111111116</v>
      </c>
      <c r="F42" s="247" t="str">
        <f>'Dvr '!A44</f>
        <v>Abdullah Fayez Al-Subaie</v>
      </c>
      <c r="G42" s="247"/>
      <c r="H42" s="247"/>
      <c r="I42" s="247"/>
      <c r="J42" s="248" t="s">
        <v>193</v>
      </c>
      <c r="K42" s="249"/>
      <c r="L42" s="249"/>
      <c r="M42" s="250"/>
      <c r="O42" s="229">
        <f t="shared" si="4"/>
        <v>0.39236111111111116</v>
      </c>
      <c r="P42" s="230" t="str">
        <f t="shared" si="5"/>
        <v>HSBY 2</v>
      </c>
      <c r="Q42" s="231">
        <f t="shared" si="6"/>
        <v>0.60416666666666663</v>
      </c>
      <c r="R42" s="231">
        <f t="shared" si="7"/>
        <v>0.99652777777777779</v>
      </c>
      <c r="T42" s="74"/>
      <c r="U42" s="74"/>
    </row>
    <row r="43" spans="2:21" ht="18.5" x14ac:dyDescent="0.45">
      <c r="B43" s="138"/>
      <c r="C43" s="139"/>
      <c r="D43" s="146"/>
      <c r="E43" s="129"/>
      <c r="F43" s="244"/>
      <c r="G43" s="245"/>
      <c r="H43" s="245"/>
      <c r="I43" s="246"/>
      <c r="J43" s="244"/>
      <c r="K43" s="245"/>
      <c r="L43" s="245"/>
      <c r="M43" s="246"/>
      <c r="O43" s="229">
        <f t="shared" si="4"/>
        <v>0</v>
      </c>
      <c r="P43" s="230">
        <f t="shared" si="5"/>
        <v>0</v>
      </c>
      <c r="Q43" s="231">
        <f t="shared" si="6"/>
        <v>0</v>
      </c>
      <c r="R43" s="231">
        <f t="shared" si="7"/>
        <v>0</v>
      </c>
      <c r="T43" s="74"/>
      <c r="U43" s="74"/>
    </row>
    <row r="44" spans="2:21" ht="18.5" x14ac:dyDescent="0.45">
      <c r="B44" s="138" t="s">
        <v>166</v>
      </c>
      <c r="C44" s="139">
        <v>0.6333333333333333</v>
      </c>
      <c r="D44" s="146">
        <v>0.84375</v>
      </c>
      <c r="E44" s="129">
        <f>D44-C44</f>
        <v>0.2104166666666667</v>
      </c>
      <c r="F44" s="247" t="str">
        <f>'Dvr '!A12</f>
        <v>Ali Hassan Almeer</v>
      </c>
      <c r="G44" s="247"/>
      <c r="H44" s="247"/>
      <c r="I44" s="247"/>
      <c r="J44" s="244"/>
      <c r="K44" s="245"/>
      <c r="L44" s="245"/>
      <c r="M44" s="246"/>
      <c r="O44" s="229">
        <f t="shared" si="4"/>
        <v>0.2104166666666667</v>
      </c>
      <c r="P44" s="230" t="str">
        <f t="shared" si="5"/>
        <v>MLD13</v>
      </c>
      <c r="Q44" s="231">
        <f t="shared" si="6"/>
        <v>0.6333333333333333</v>
      </c>
      <c r="R44" s="231">
        <f t="shared" si="7"/>
        <v>0.84375</v>
      </c>
      <c r="T44" s="74"/>
      <c r="U44" s="74"/>
    </row>
    <row r="45" spans="2:21" ht="18.5" x14ac:dyDescent="0.45">
      <c r="B45" s="138"/>
      <c r="C45" s="139"/>
      <c r="D45" s="146"/>
      <c r="E45" s="129"/>
      <c r="F45" s="244"/>
      <c r="G45" s="245"/>
      <c r="H45" s="245"/>
      <c r="I45" s="246"/>
      <c r="J45" s="244"/>
      <c r="K45" s="245"/>
      <c r="L45" s="245"/>
      <c r="M45" s="246"/>
      <c r="O45" s="229">
        <f t="shared" si="4"/>
        <v>0</v>
      </c>
      <c r="P45" s="230">
        <f t="shared" si="5"/>
        <v>0</v>
      </c>
      <c r="Q45" s="231">
        <f t="shared" si="6"/>
        <v>0</v>
      </c>
      <c r="R45" s="231">
        <f t="shared" si="7"/>
        <v>0</v>
      </c>
      <c r="T45" s="74"/>
      <c r="U45" s="74"/>
    </row>
    <row r="46" spans="2:21" ht="18.5" x14ac:dyDescent="0.45">
      <c r="B46" s="159" t="s">
        <v>167</v>
      </c>
      <c r="C46" s="151">
        <v>0.68125000000000002</v>
      </c>
      <c r="D46" s="151">
        <v>0.88958333333333328</v>
      </c>
      <c r="E46" s="129">
        <f>D46-C46</f>
        <v>0.20833333333333326</v>
      </c>
      <c r="F46" s="247" t="str">
        <f>'Dvr '!A43</f>
        <v>Hassan Ali Al-Ghanem</v>
      </c>
      <c r="G46" s="247"/>
      <c r="H46" s="247"/>
      <c r="I46" s="247"/>
      <c r="J46" s="244"/>
      <c r="K46" s="245"/>
      <c r="L46" s="245"/>
      <c r="M46" s="246"/>
      <c r="O46" s="229">
        <f t="shared" si="4"/>
        <v>0.20833333333333326</v>
      </c>
      <c r="P46" s="230" t="str">
        <f t="shared" si="5"/>
        <v>MLD14</v>
      </c>
      <c r="Q46" s="231">
        <f t="shared" si="6"/>
        <v>0.68125000000000002</v>
      </c>
      <c r="R46" s="231">
        <f t="shared" si="7"/>
        <v>0.88958333333333328</v>
      </c>
      <c r="T46" s="74"/>
      <c r="U46" s="74"/>
    </row>
    <row r="47" spans="2:21" ht="18.5" x14ac:dyDescent="0.45">
      <c r="B47" s="159"/>
      <c r="C47" s="151"/>
      <c r="D47" s="151"/>
      <c r="E47" s="129"/>
      <c r="F47" s="244"/>
      <c r="G47" s="245"/>
      <c r="H47" s="245"/>
      <c r="I47" s="246"/>
      <c r="J47" s="244"/>
      <c r="K47" s="245"/>
      <c r="L47" s="245"/>
      <c r="M47" s="246"/>
      <c r="O47" s="229">
        <f t="shared" si="4"/>
        <v>0</v>
      </c>
      <c r="P47" s="230">
        <f t="shared" si="5"/>
        <v>0</v>
      </c>
      <c r="Q47" s="231">
        <f t="shared" si="6"/>
        <v>0</v>
      </c>
      <c r="R47" s="231">
        <f t="shared" si="7"/>
        <v>0</v>
      </c>
      <c r="T47" s="74"/>
      <c r="U47" s="74"/>
    </row>
    <row r="48" spans="2:21" ht="18.5" x14ac:dyDescent="0.45">
      <c r="B48" s="138" t="s">
        <v>162</v>
      </c>
      <c r="C48" s="139">
        <v>0.91041666666666665</v>
      </c>
      <c r="D48" s="146">
        <v>1.2437499999999999</v>
      </c>
      <c r="E48" s="129">
        <f>D48-C48</f>
        <v>0.33333333333333326</v>
      </c>
      <c r="F48" s="247" t="str">
        <f>'Dvr '!A26</f>
        <v xml:space="preserve">Zaki Ali Al-Hendar </v>
      </c>
      <c r="G48" s="247"/>
      <c r="H48" s="247"/>
      <c r="I48" s="247"/>
      <c r="J48" s="244"/>
      <c r="K48" s="245"/>
      <c r="L48" s="245"/>
      <c r="M48" s="246"/>
      <c r="O48" s="229">
        <f t="shared" si="4"/>
        <v>0.33333333333333326</v>
      </c>
      <c r="P48" s="230" t="str">
        <f t="shared" si="5"/>
        <v>SP</v>
      </c>
      <c r="Q48" s="231">
        <f t="shared" si="6"/>
        <v>0.91041666666666665</v>
      </c>
      <c r="R48" s="231">
        <f t="shared" si="7"/>
        <v>1.2437499999999999</v>
      </c>
      <c r="T48" s="74"/>
      <c r="U48" s="74"/>
    </row>
    <row r="49" spans="2:21" ht="18.5" x14ac:dyDescent="0.45">
      <c r="B49" s="138"/>
      <c r="C49" s="139"/>
      <c r="D49" s="146"/>
      <c r="E49" s="129"/>
      <c r="F49" s="244"/>
      <c r="G49" s="245"/>
      <c r="H49" s="245"/>
      <c r="I49" s="246"/>
      <c r="J49" s="244"/>
      <c r="K49" s="245"/>
      <c r="L49" s="245"/>
      <c r="M49" s="246"/>
      <c r="O49" s="229">
        <f t="shared" si="4"/>
        <v>0</v>
      </c>
      <c r="P49" s="230">
        <f t="shared" si="5"/>
        <v>0</v>
      </c>
      <c r="Q49" s="231">
        <f t="shared" si="6"/>
        <v>0</v>
      </c>
      <c r="R49" s="231">
        <f t="shared" si="7"/>
        <v>0</v>
      </c>
      <c r="T49" s="74"/>
      <c r="U49" s="74"/>
    </row>
    <row r="50" spans="2:21" ht="18.5" x14ac:dyDescent="0.45">
      <c r="B50" s="138" t="s">
        <v>178</v>
      </c>
      <c r="C50" s="139">
        <v>0.91041666666666665</v>
      </c>
      <c r="D50" s="146">
        <v>1.3152777777777778</v>
      </c>
      <c r="E50" s="129">
        <f>D50-C50</f>
        <v>0.40486111111111112</v>
      </c>
      <c r="F50" s="247" t="str">
        <f>'Dvr '!A33</f>
        <v>Suleiman Yahya Ghazwani</v>
      </c>
      <c r="G50" s="247"/>
      <c r="H50" s="247"/>
      <c r="I50" s="247"/>
      <c r="J50" s="244"/>
      <c r="K50" s="245"/>
      <c r="L50" s="245"/>
      <c r="M50" s="246"/>
      <c r="O50" s="229">
        <f t="shared" si="4"/>
        <v>0.40486111111111112</v>
      </c>
      <c r="P50" s="230" t="str">
        <f t="shared" si="5"/>
        <v>MLD19&amp;2</v>
      </c>
      <c r="Q50" s="231">
        <f t="shared" si="6"/>
        <v>0.91041666666666665</v>
      </c>
      <c r="R50" s="231">
        <f t="shared" si="7"/>
        <v>1.3152777777777778</v>
      </c>
      <c r="T50" s="74"/>
      <c r="U50" s="74"/>
    </row>
    <row r="51" spans="2:21" ht="18.5" x14ac:dyDescent="0.45">
      <c r="B51" s="138"/>
      <c r="C51" s="139"/>
      <c r="D51" s="146"/>
      <c r="E51" s="129"/>
      <c r="F51" s="244"/>
      <c r="G51" s="245"/>
      <c r="H51" s="245"/>
      <c r="I51" s="246"/>
      <c r="J51" s="244"/>
      <c r="K51" s="245"/>
      <c r="L51" s="245"/>
      <c r="M51" s="246"/>
      <c r="O51" s="229">
        <f t="shared" si="4"/>
        <v>0</v>
      </c>
      <c r="P51" s="230">
        <f t="shared" si="5"/>
        <v>0</v>
      </c>
      <c r="Q51" s="231">
        <f t="shared" si="6"/>
        <v>0</v>
      </c>
      <c r="R51" s="231">
        <f t="shared" si="7"/>
        <v>0</v>
      </c>
      <c r="T51" s="74"/>
      <c r="U51" s="74"/>
    </row>
    <row r="52" spans="2:21" ht="18.5" x14ac:dyDescent="0.45">
      <c r="B52" s="138" t="s">
        <v>180</v>
      </c>
      <c r="C52" s="139">
        <v>0.91666666666666663</v>
      </c>
      <c r="D52" s="146">
        <v>1.25</v>
      </c>
      <c r="E52" s="129">
        <f>D52-C52</f>
        <v>0.33333333333333337</v>
      </c>
      <c r="F52" s="247" t="str">
        <f>'Dvr '!A49</f>
        <v>Ismail Khalifa Al- Amal</v>
      </c>
      <c r="G52" s="247"/>
      <c r="H52" s="247"/>
      <c r="I52" s="247"/>
      <c r="J52" s="244"/>
      <c r="K52" s="245"/>
      <c r="L52" s="245"/>
      <c r="M52" s="246"/>
      <c r="O52" s="229">
        <f t="shared" si="4"/>
        <v>0.33333333333333337</v>
      </c>
      <c r="P52" s="230" t="str">
        <f t="shared" si="5"/>
        <v>DDD3</v>
      </c>
      <c r="Q52" s="231">
        <f t="shared" si="6"/>
        <v>0.91666666666666663</v>
      </c>
      <c r="R52" s="231">
        <f t="shared" si="7"/>
        <v>1.25</v>
      </c>
      <c r="T52" s="74"/>
      <c r="U52" s="74"/>
    </row>
    <row r="53" spans="2:21" ht="18.5" x14ac:dyDescent="0.45">
      <c r="B53" s="138"/>
      <c r="C53" s="139"/>
      <c r="D53" s="146"/>
      <c r="E53" s="129"/>
      <c r="F53" s="244"/>
      <c r="G53" s="245"/>
      <c r="H53" s="245"/>
      <c r="I53" s="246"/>
      <c r="J53" s="244"/>
      <c r="K53" s="245"/>
      <c r="L53" s="245"/>
      <c r="M53" s="246"/>
      <c r="O53" s="229">
        <f t="shared" si="4"/>
        <v>0</v>
      </c>
      <c r="P53" s="230">
        <f t="shared" si="5"/>
        <v>0</v>
      </c>
      <c r="Q53" s="231">
        <f t="shared" si="6"/>
        <v>0</v>
      </c>
      <c r="R53" s="231">
        <f t="shared" si="7"/>
        <v>0</v>
      </c>
      <c r="T53" s="74"/>
      <c r="U53" s="74"/>
    </row>
    <row r="54" spans="2:21" ht="18.5" x14ac:dyDescent="0.45">
      <c r="B54" s="138" t="s">
        <v>180</v>
      </c>
      <c r="C54" s="151">
        <v>0.91666666666666663</v>
      </c>
      <c r="D54" s="151">
        <v>1.25</v>
      </c>
      <c r="E54" s="129">
        <f>D54-C54</f>
        <v>0.33333333333333337</v>
      </c>
      <c r="F54" s="247" t="str">
        <f>'Dvr '!A51</f>
        <v>Sami Hussein Al-Nazar</v>
      </c>
      <c r="G54" s="247"/>
      <c r="H54" s="247"/>
      <c r="I54" s="247"/>
      <c r="J54" s="244"/>
      <c r="K54" s="245"/>
      <c r="L54" s="245"/>
      <c r="M54" s="246"/>
      <c r="O54" s="229">
        <f t="shared" si="4"/>
        <v>0.33333333333333337</v>
      </c>
      <c r="P54" s="230" t="str">
        <f t="shared" si="5"/>
        <v>DDD3</v>
      </c>
      <c r="Q54" s="231">
        <f t="shared" si="6"/>
        <v>0.91666666666666663</v>
      </c>
      <c r="R54" s="231">
        <f t="shared" si="7"/>
        <v>1.25</v>
      </c>
    </row>
    <row r="55" spans="2:21" ht="18.5" x14ac:dyDescent="0.45">
      <c r="B55" s="138"/>
      <c r="C55" s="139"/>
      <c r="D55" s="128"/>
      <c r="E55" s="129"/>
      <c r="F55" s="244"/>
      <c r="G55" s="245"/>
      <c r="H55" s="245"/>
      <c r="I55" s="246"/>
      <c r="J55" s="244"/>
      <c r="K55" s="245"/>
      <c r="L55" s="245"/>
      <c r="M55" s="246"/>
      <c r="O55" s="229">
        <f t="shared" si="4"/>
        <v>0</v>
      </c>
      <c r="P55" s="230">
        <f t="shared" si="5"/>
        <v>0</v>
      </c>
      <c r="Q55" s="231">
        <f t="shared" si="6"/>
        <v>0</v>
      </c>
      <c r="R55" s="231">
        <f t="shared" si="7"/>
        <v>0</v>
      </c>
    </row>
    <row r="56" spans="2:21" x14ac:dyDescent="0.35">
      <c r="O56" s="229"/>
      <c r="P56" s="230"/>
      <c r="Q56" s="231"/>
      <c r="R56" s="231"/>
    </row>
    <row r="57" spans="2:21" ht="18.5" x14ac:dyDescent="0.45">
      <c r="B57" s="140"/>
      <c r="C57" s="140"/>
      <c r="D57" s="17"/>
      <c r="E57" s="18"/>
      <c r="F57" s="17"/>
      <c r="G57" s="17"/>
      <c r="H57" s="17"/>
      <c r="I57" s="17"/>
      <c r="J57" s="17"/>
      <c r="K57" s="17"/>
      <c r="L57" s="17"/>
      <c r="M57" s="17"/>
    </row>
    <row r="58" spans="2:21" ht="18.5" x14ac:dyDescent="0.45">
      <c r="B58" s="141" t="s">
        <v>21</v>
      </c>
      <c r="C58" s="140"/>
      <c r="D58" s="17"/>
      <c r="E58" s="17"/>
      <c r="F58" s="17"/>
      <c r="G58" s="17"/>
      <c r="H58" s="17"/>
      <c r="I58" s="17"/>
      <c r="J58" s="17"/>
      <c r="K58" s="17"/>
      <c r="L58" s="17"/>
      <c r="M58" s="17"/>
    </row>
    <row r="59" spans="2:21" ht="18.5" x14ac:dyDescent="0.45">
      <c r="B59" s="137" t="s">
        <v>22</v>
      </c>
      <c r="C59" s="137" t="s">
        <v>17</v>
      </c>
      <c r="D59" s="16" t="s">
        <v>18</v>
      </c>
      <c r="E59" s="16" t="s">
        <v>7</v>
      </c>
      <c r="F59" s="253" t="s">
        <v>19</v>
      </c>
      <c r="G59" s="253"/>
      <c r="H59" s="253"/>
      <c r="I59" s="253"/>
      <c r="J59" s="245" t="s">
        <v>20</v>
      </c>
      <c r="K59" s="245"/>
      <c r="L59" s="245"/>
      <c r="M59" s="246"/>
    </row>
    <row r="60" spans="2:21" ht="18.5" x14ac:dyDescent="0.45">
      <c r="B60" s="138" t="s">
        <v>194</v>
      </c>
      <c r="C60" s="139">
        <v>0.33333333333333331</v>
      </c>
      <c r="D60" s="128">
        <v>0.66666666666666663</v>
      </c>
      <c r="E60" s="129">
        <v>0.33333333333333331</v>
      </c>
      <c r="F60" s="247" t="str">
        <f>'Dvr '!A18</f>
        <v>Abdulkareem Hamid Al-Ghamdi</v>
      </c>
      <c r="G60" s="247"/>
      <c r="H60" s="247"/>
      <c r="I60" s="247"/>
      <c r="J60" s="257"/>
      <c r="K60" s="258"/>
      <c r="L60" s="258"/>
      <c r="M60" s="258"/>
    </row>
    <row r="61" spans="2:21" ht="18.5" x14ac:dyDescent="0.45">
      <c r="B61" s="138" t="s">
        <v>194</v>
      </c>
      <c r="C61" s="139">
        <v>0.33333333333333331</v>
      </c>
      <c r="D61" s="128">
        <v>0.66666666666666663</v>
      </c>
      <c r="E61" s="129">
        <v>0.33333333333333331</v>
      </c>
      <c r="F61" s="247" t="str">
        <f>'Dvr '!A39</f>
        <v xml:space="preserve">Muhammad Ali Al-Nasser  </v>
      </c>
      <c r="G61" s="247"/>
      <c r="H61" s="247"/>
      <c r="I61" s="247"/>
      <c r="J61" s="257"/>
      <c r="K61" s="258"/>
      <c r="L61" s="258"/>
      <c r="M61" s="258"/>
    </row>
    <row r="62" spans="2:21" ht="18.5" x14ac:dyDescent="0.45">
      <c r="B62" s="140"/>
      <c r="C62" s="140"/>
      <c r="D62" s="17"/>
      <c r="E62" s="17"/>
      <c r="F62" s="17"/>
      <c r="G62" s="17"/>
      <c r="H62" s="17"/>
      <c r="I62" s="17"/>
      <c r="J62" s="17"/>
      <c r="K62" s="17"/>
      <c r="L62" s="17"/>
      <c r="M62" s="17"/>
      <c r="O62" s="75"/>
    </row>
    <row r="63" spans="2:21" ht="18.5" x14ac:dyDescent="0.45">
      <c r="B63" s="142" t="s">
        <v>28</v>
      </c>
      <c r="C63" s="140"/>
      <c r="D63" s="17"/>
      <c r="E63" s="17"/>
      <c r="F63" s="17"/>
      <c r="G63" s="17"/>
      <c r="H63" s="17"/>
      <c r="I63" s="20" t="s">
        <v>23</v>
      </c>
      <c r="J63" s="17"/>
      <c r="K63" s="17"/>
      <c r="L63" s="17"/>
      <c r="M63" s="17"/>
    </row>
    <row r="64" spans="2:21" ht="18.5" x14ac:dyDescent="0.45">
      <c r="B64" s="137" t="s">
        <v>24</v>
      </c>
      <c r="C64" s="253" t="s">
        <v>19</v>
      </c>
      <c r="D64" s="253"/>
      <c r="E64" s="253"/>
      <c r="F64" s="253"/>
      <c r="G64" s="17"/>
      <c r="H64" s="17"/>
      <c r="I64" s="253" t="s">
        <v>19</v>
      </c>
      <c r="J64" s="253"/>
      <c r="K64" s="253"/>
      <c r="L64" s="253"/>
      <c r="M64" s="17"/>
    </row>
    <row r="65" spans="2:13" ht="18.5" x14ac:dyDescent="0.45">
      <c r="B65" s="138"/>
      <c r="C65" s="258"/>
      <c r="D65" s="258"/>
      <c r="E65" s="258"/>
      <c r="F65" s="258"/>
      <c r="G65" s="17"/>
      <c r="H65" s="17"/>
      <c r="I65" s="254" t="str">
        <f>'Dvr '!A7</f>
        <v>Zakaria Abdullah Al-Batran</v>
      </c>
      <c r="J65" s="255"/>
      <c r="K65" s="255"/>
      <c r="L65" s="256"/>
      <c r="M65" s="17"/>
    </row>
    <row r="66" spans="2:13" ht="18.5" x14ac:dyDescent="0.45">
      <c r="B66" s="138"/>
      <c r="C66" s="258"/>
      <c r="D66" s="258"/>
      <c r="E66" s="258"/>
      <c r="F66" s="258"/>
      <c r="G66" s="17"/>
      <c r="H66" s="17"/>
      <c r="I66" s="254" t="str">
        <f>'Dvr '!A8</f>
        <v xml:space="preserve">Ahmed Almadeh </v>
      </c>
      <c r="J66" s="255"/>
      <c r="K66" s="255"/>
      <c r="L66" s="256"/>
      <c r="M66" s="17"/>
    </row>
    <row r="67" spans="2:13" ht="18.5" x14ac:dyDescent="0.45">
      <c r="B67" s="138"/>
      <c r="C67" s="258"/>
      <c r="D67" s="258"/>
      <c r="E67" s="258"/>
      <c r="F67" s="258"/>
      <c r="G67" s="17"/>
      <c r="H67" s="17"/>
      <c r="I67" s="254" t="str">
        <f>'Dvr '!A13</f>
        <v>Mohammed Khaled Al-Muhanna</v>
      </c>
      <c r="J67" s="255"/>
      <c r="K67" s="255"/>
      <c r="L67" s="256"/>
      <c r="M67" s="17"/>
    </row>
    <row r="68" spans="2:13" ht="18.5" x14ac:dyDescent="0.45">
      <c r="B68" s="143"/>
      <c r="C68" s="258"/>
      <c r="D68" s="258"/>
      <c r="E68" s="258"/>
      <c r="F68" s="258"/>
      <c r="G68" s="17"/>
      <c r="H68" s="17"/>
      <c r="I68" s="254" t="str">
        <f>'Dvr '!A19</f>
        <v xml:space="preserve">Abdullah Abbas Al-Mari </v>
      </c>
      <c r="J68" s="255"/>
      <c r="K68" s="255"/>
      <c r="L68" s="256"/>
      <c r="M68" s="17"/>
    </row>
    <row r="69" spans="2:13" ht="18.5" x14ac:dyDescent="0.45">
      <c r="B69" s="138"/>
      <c r="C69" s="259"/>
      <c r="D69" s="260"/>
      <c r="E69" s="260"/>
      <c r="F69" s="257"/>
      <c r="G69" s="17"/>
      <c r="H69" s="17"/>
      <c r="I69" s="254" t="str">
        <f>'Dvr '!A20</f>
        <v>Ali Fadel Al-Hamada</v>
      </c>
      <c r="J69" s="255"/>
      <c r="K69" s="255"/>
      <c r="L69" s="256"/>
      <c r="M69" s="17"/>
    </row>
    <row r="70" spans="2:13" ht="18.5" x14ac:dyDescent="0.45">
      <c r="I70" s="254" t="str">
        <f>'Dvr '!A21</f>
        <v>Hussein Abdullah Al Hamid</v>
      </c>
      <c r="J70" s="255"/>
      <c r="K70" s="255"/>
      <c r="L70" s="256"/>
    </row>
    <row r="71" spans="2:13" ht="18.5" x14ac:dyDescent="0.45">
      <c r="I71" s="254" t="str">
        <f>'Dvr '!A27</f>
        <v>Vacancy1</v>
      </c>
      <c r="J71" s="255"/>
      <c r="K71" s="255"/>
      <c r="L71" s="256"/>
    </row>
    <row r="72" spans="2:13" ht="18.5" x14ac:dyDescent="0.45">
      <c r="I72" s="254" t="str">
        <f>'Dvr '!A28</f>
        <v>Ali Mohammed Alhadi</v>
      </c>
      <c r="J72" s="255"/>
      <c r="K72" s="255"/>
      <c r="L72" s="256"/>
    </row>
    <row r="73" spans="2:13" ht="18.5" x14ac:dyDescent="0.45">
      <c r="I73" s="254" t="str">
        <f>'Dvr '!A23</f>
        <v xml:space="preserve">Omar Salem Al-Harbi </v>
      </c>
      <c r="J73" s="255"/>
      <c r="K73" s="255"/>
      <c r="L73" s="256"/>
    </row>
    <row r="74" spans="2:13" ht="18.5" x14ac:dyDescent="0.45">
      <c r="I74" s="247" t="str">
        <f>'Dvr '!A53</f>
        <v xml:space="preserve">Hussein Ali Al-Mubarak </v>
      </c>
      <c r="J74" s="247"/>
      <c r="K74" s="247"/>
      <c r="L74" s="247"/>
    </row>
    <row r="75" spans="2:13" ht="18.5" x14ac:dyDescent="0.45">
      <c r="I75" s="254" t="str">
        <f>'Dvr '!A37</f>
        <v>Ali Saad Al-Ruwayjih</v>
      </c>
      <c r="J75" s="255"/>
      <c r="K75" s="255"/>
      <c r="L75" s="256"/>
    </row>
    <row r="76" spans="2:13" ht="18.5" x14ac:dyDescent="0.45">
      <c r="I76" s="254" t="str">
        <f>'Dvr '!A50</f>
        <v>Saleh A. Al Shehab</v>
      </c>
      <c r="J76" s="255"/>
      <c r="K76" s="255"/>
      <c r="L76" s="256"/>
    </row>
    <row r="77" spans="2:13" ht="18.5" x14ac:dyDescent="0.45">
      <c r="I77" s="254" t="str">
        <f>'Dvr '!A14</f>
        <v>Khaled Saleh Al-Zahrani</v>
      </c>
      <c r="J77" s="255"/>
      <c r="K77" s="255"/>
      <c r="L77" s="256"/>
    </row>
    <row r="78" spans="2:13" ht="18.5" x14ac:dyDescent="0.45">
      <c r="I78" s="247" t="str">
        <f>'Dvr '!A40</f>
        <v>Ahmed Habib Al-Mousa</v>
      </c>
      <c r="J78" s="247"/>
      <c r="K78" s="247"/>
      <c r="L78" s="247"/>
    </row>
    <row r="79" spans="2:13" ht="18.5" x14ac:dyDescent="0.45">
      <c r="I79" s="248" t="str">
        <f>'Dvr '!A41</f>
        <v>Ali Hussain Al-Rashed</v>
      </c>
      <c r="J79" s="249"/>
      <c r="K79" s="249"/>
      <c r="L79" s="250"/>
    </row>
  </sheetData>
  <mergeCells count="120">
    <mergeCell ref="I77:L77"/>
    <mergeCell ref="I76:L76"/>
    <mergeCell ref="J54:M54"/>
    <mergeCell ref="F55:I55"/>
    <mergeCell ref="J55:M55"/>
    <mergeCell ref="F29:I29"/>
    <mergeCell ref="J29:M29"/>
    <mergeCell ref="F31:I31"/>
    <mergeCell ref="J31:M31"/>
    <mergeCell ref="F33:I33"/>
    <mergeCell ref="F47:I47"/>
    <mergeCell ref="J47:M47"/>
    <mergeCell ref="C69:F69"/>
    <mergeCell ref="I64:L64"/>
    <mergeCell ref="J60:M60"/>
    <mergeCell ref="I71:L71"/>
    <mergeCell ref="I70:L70"/>
    <mergeCell ref="C67:F67"/>
    <mergeCell ref="C64:F64"/>
    <mergeCell ref="J59:M59"/>
    <mergeCell ref="I74:L74"/>
    <mergeCell ref="I72:L72"/>
    <mergeCell ref="I73:L73"/>
    <mergeCell ref="I66:L66"/>
    <mergeCell ref="I79:L79"/>
    <mergeCell ref="F34:I34"/>
    <mergeCell ref="J14:M14"/>
    <mergeCell ref="F14:I14"/>
    <mergeCell ref="F40:I40"/>
    <mergeCell ref="F24:I24"/>
    <mergeCell ref="F30:I30"/>
    <mergeCell ref="J24:M24"/>
    <mergeCell ref="J38:M38"/>
    <mergeCell ref="J46:M46"/>
    <mergeCell ref="F19:I19"/>
    <mergeCell ref="J19:M19"/>
    <mergeCell ref="F26:I26"/>
    <mergeCell ref="J18:M18"/>
    <mergeCell ref="J45:M45"/>
    <mergeCell ref="J28:M28"/>
    <mergeCell ref="J48:M48"/>
    <mergeCell ref="J36:M36"/>
    <mergeCell ref="J49:M49"/>
    <mergeCell ref="F54:I54"/>
    <mergeCell ref="I78:L78"/>
    <mergeCell ref="F48:I48"/>
    <mergeCell ref="J22:M22"/>
    <mergeCell ref="I75:L75"/>
    <mergeCell ref="I65:L65"/>
    <mergeCell ref="J61:M61"/>
    <mergeCell ref="F59:I59"/>
    <mergeCell ref="I67:L67"/>
    <mergeCell ref="C65:F65"/>
    <mergeCell ref="C66:F66"/>
    <mergeCell ref="I69:L69"/>
    <mergeCell ref="I68:L68"/>
    <mergeCell ref="C68:F68"/>
    <mergeCell ref="F61:I61"/>
    <mergeCell ref="F60:I60"/>
    <mergeCell ref="J8:M8"/>
    <mergeCell ref="B4:C4"/>
    <mergeCell ref="D4:E4"/>
    <mergeCell ref="F8:I8"/>
    <mergeCell ref="F44:I44"/>
    <mergeCell ref="J12:M12"/>
    <mergeCell ref="F50:I50"/>
    <mergeCell ref="F10:I10"/>
    <mergeCell ref="F12:I12"/>
    <mergeCell ref="F46:I46"/>
    <mergeCell ref="F20:I20"/>
    <mergeCell ref="J20:M20"/>
    <mergeCell ref="J23:M23"/>
    <mergeCell ref="F23:I23"/>
    <mergeCell ref="F38:I38"/>
    <mergeCell ref="F36:I36"/>
    <mergeCell ref="J32:M32"/>
    <mergeCell ref="F18:I18"/>
    <mergeCell ref="F32:I32"/>
    <mergeCell ref="F49:I49"/>
    <mergeCell ref="J50:M50"/>
    <mergeCell ref="F16:I16"/>
    <mergeCell ref="F22:I22"/>
    <mergeCell ref="J40:M40"/>
    <mergeCell ref="J53:M53"/>
    <mergeCell ref="J42:M42"/>
    <mergeCell ref="F51:I51"/>
    <mergeCell ref="J51:M51"/>
    <mergeCell ref="J44:M44"/>
    <mergeCell ref="F52:I52"/>
    <mergeCell ref="F42:I42"/>
    <mergeCell ref="J30:M30"/>
    <mergeCell ref="J52:M52"/>
    <mergeCell ref="F53:I53"/>
    <mergeCell ref="F45:I45"/>
    <mergeCell ref="F43:I43"/>
    <mergeCell ref="J43:M43"/>
    <mergeCell ref="J33:M33"/>
    <mergeCell ref="J35:M35"/>
    <mergeCell ref="F37:I37"/>
    <mergeCell ref="J37:M37"/>
    <mergeCell ref="F39:I39"/>
    <mergeCell ref="J39:M39"/>
    <mergeCell ref="F41:I41"/>
    <mergeCell ref="J41:M41"/>
    <mergeCell ref="J34:M34"/>
    <mergeCell ref="F9:I9"/>
    <mergeCell ref="J9:M9"/>
    <mergeCell ref="F11:I11"/>
    <mergeCell ref="J11:M11"/>
    <mergeCell ref="F13:I13"/>
    <mergeCell ref="J13:M13"/>
    <mergeCell ref="J15:M15"/>
    <mergeCell ref="J17:M17"/>
    <mergeCell ref="J16:M16"/>
    <mergeCell ref="J10:M10"/>
    <mergeCell ref="F28:I28"/>
    <mergeCell ref="F21:I21"/>
    <mergeCell ref="J21:M21"/>
    <mergeCell ref="J25:M25"/>
    <mergeCell ref="J27:M27"/>
  </mergeCells>
  <conditionalFormatting sqref="C10:D39 C48:D53">
    <cfRule type="containsText" dxfId="334" priority="15" operator="containsText" text="MLD5">
      <formula>NOT(ISERROR(SEARCH("MLD5",C10)))</formula>
    </cfRule>
    <cfRule type="containsText" dxfId="333" priority="16" operator="containsText" text="MLD4">
      <formula>NOT(ISERROR(SEARCH("MLD4",C10)))</formula>
    </cfRule>
    <cfRule type="containsText" dxfId="332" priority="17" operator="containsText" text="MLD2">
      <formula>NOT(ISERROR(SEARCH("MLD2",C10)))</formula>
    </cfRule>
    <cfRule type="containsText" dxfId="331" priority="18" operator="containsText" text="TC">
      <formula>NOT(ISERROR(SEARCH("TC",C10)))</formula>
    </cfRule>
    <cfRule type="containsText" dxfId="330" priority="19" operator="containsText" text="N">
      <formula>NOT(ISERROR(SEARCH("N",C10)))</formula>
    </cfRule>
  </conditionalFormatting>
  <conditionalFormatting sqref="C41:D45">
    <cfRule type="containsText" dxfId="329" priority="27" operator="containsText" text="MLD5">
      <formula>NOT(ISERROR(SEARCH("MLD5",C41)))</formula>
    </cfRule>
    <cfRule type="containsText" dxfId="328" priority="28" operator="containsText" text="MLD4">
      <formula>NOT(ISERROR(SEARCH("MLD4",C41)))</formula>
    </cfRule>
    <cfRule type="containsText" dxfId="327" priority="29" operator="containsText" text="MLD2">
      <formula>NOT(ISERROR(SEARCH("MLD2",C41)))</formula>
    </cfRule>
    <cfRule type="containsText" dxfId="326" priority="30" operator="containsText" text="TC">
      <formula>NOT(ISERROR(SEARCH("TC",C41)))</formula>
    </cfRule>
    <cfRule type="containsText" dxfId="325" priority="31" operator="containsText" text="N">
      <formula>NOT(ISERROR(SEARCH("N",C41)))</formula>
    </cfRule>
  </conditionalFormatting>
  <conditionalFormatting sqref="C55:D55">
    <cfRule type="containsText" dxfId="324" priority="1261" operator="containsText" text="MLD5">
      <formula>NOT(ISERROR(SEARCH("MLD5",C55)))</formula>
    </cfRule>
    <cfRule type="containsText" dxfId="323" priority="1262" operator="containsText" text="MLD4">
      <formula>NOT(ISERROR(SEARCH("MLD4",C55)))</formula>
    </cfRule>
    <cfRule type="containsText" dxfId="322" priority="1263" operator="containsText" text="MLD2">
      <formula>NOT(ISERROR(SEARCH("MLD2",C55)))</formula>
    </cfRule>
    <cfRule type="containsText" dxfId="321" priority="1264" operator="containsText" text="TC">
      <formula>NOT(ISERROR(SEARCH("TC",C55)))</formula>
    </cfRule>
    <cfRule type="containsText" dxfId="320" priority="1265" operator="containsText" text="N">
      <formula>NOT(ISERROR(SEARCH("N",C55)))</formula>
    </cfRule>
  </conditionalFormatting>
  <conditionalFormatting sqref="E10:E55">
    <cfRule type="containsText" dxfId="319" priority="1" operator="containsText" text="MLD5">
      <formula>NOT(ISERROR(SEARCH("MLD5",E10)))</formula>
    </cfRule>
    <cfRule type="containsText" dxfId="318" priority="2" operator="containsText" text="MLD4">
      <formula>NOT(ISERROR(SEARCH("MLD4",E10)))</formula>
    </cfRule>
    <cfRule type="containsText" dxfId="317" priority="3" operator="containsText" text="MLD2">
      <formula>NOT(ISERROR(SEARCH("MLD2",E10)))</formula>
    </cfRule>
    <cfRule type="containsText" dxfId="316" priority="4" operator="containsText" text="N">
      <formula>NOT(ISERROR(SEARCH("N",E10)))</formula>
    </cfRule>
    <cfRule type="containsText" dxfId="315" priority="5" operator="containsText" text="SP">
      <formula>NOT(ISERROR(SEARCH("SP",E10)))</formula>
    </cfRule>
    <cfRule type="containsText" dxfId="314" priority="6" operator="containsText" text="STB">
      <formula>NOT(ISERROR(SEARCH("STB",E10)))</formula>
    </cfRule>
    <cfRule type="containsText" dxfId="313" priority="7" operator="containsText" text="MLD">
      <formula>NOT(ISERROR(SEARCH("MLD",E10)))</formula>
    </cfRule>
  </conditionalFormatting>
  <conditionalFormatting sqref="E60:E61">
    <cfRule type="containsText" dxfId="312" priority="169" operator="containsText" text="MLD5">
      <formula>NOT(ISERROR(SEARCH("MLD5",E60)))</formula>
    </cfRule>
    <cfRule type="containsText" dxfId="311" priority="170" operator="containsText" text="MLD4">
      <formula>NOT(ISERROR(SEARCH("MLD4",E60)))</formula>
    </cfRule>
    <cfRule type="containsText" dxfId="310" priority="171" operator="containsText" text="MLD2">
      <formula>NOT(ISERROR(SEARCH("MLD2",E60)))</formula>
    </cfRule>
    <cfRule type="containsText" dxfId="309" priority="172" operator="containsText" text="N">
      <formula>NOT(ISERROR(SEARCH("N",E60)))</formula>
    </cfRule>
    <cfRule type="containsText" dxfId="308" priority="173" operator="containsText" text="SP">
      <formula>NOT(ISERROR(SEARCH("SP",E60)))</formula>
    </cfRule>
    <cfRule type="containsText" dxfId="307" priority="174" operator="containsText" text="STB">
      <formula>NOT(ISERROR(SEARCH("STB",E60)))</formula>
    </cfRule>
    <cfRule type="containsText" dxfId="306" priority="175" operator="containsText" text="MLD">
      <formula>NOT(ISERROR(SEARCH("MLD",E60)))</formula>
    </cfRule>
  </conditionalFormatting>
  <conditionalFormatting sqref="F42:I42 F10:I10 F40:M40 C65:F69 F60:I61 I65:L79 F12:I12 F14:I14 F18:I18 F16:I16 F20:I20 F22:I22 F28:I28 F30:I30 F38:I38 F44:I44 F46:I46 F48:I48 F50:I50 F52:I52 F54:I54 F24:I24 F26:I26 F34:I34 F36:I36 F32:I32">
    <cfRule type="duplicateValues" dxfId="305" priority="24503"/>
  </conditionalFormatting>
  <conditionalFormatting sqref="F42:I42 F10:I10 F40:M40 F60:I61 I65:L79 F12:I12 F14:I14 F18:I18 F16:I16 F20:I20 F22:I22 F28:I28 F30:I30 F38:I38 F44:I44 F46:I46 F48:I48 F50:I50 F52:I52 F54:I54 F24:I24 F26:I26 F34:I34 F36:I36 F32:I32">
    <cfRule type="duplicateValues" dxfId="304" priority="24529"/>
  </conditionalFormatting>
  <pageMargins left="0.7" right="0.7" top="0.75" bottom="0.75" header="0.3" footer="0.3"/>
  <pageSetup paperSize="9" scale="42" orientation="portrait" r:id="rId1"/>
  <headerFooter>
    <oddHeader>&amp;R&amp;D</oddHeader>
  </headerFooter>
  <colBreaks count="1" manualBreakCount="1">
    <brk id="14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2:T76"/>
  <sheetViews>
    <sheetView zoomScale="64" zoomScaleNormal="70" workbookViewId="0">
      <selection activeCell="A18" sqref="A18:XFD19"/>
    </sheetView>
  </sheetViews>
  <sheetFormatPr defaultColWidth="9" defaultRowHeight="14.5" x14ac:dyDescent="0.35"/>
  <cols>
    <col min="1" max="1" width="9" style="11"/>
    <col min="2" max="3" width="12.81640625" style="134" customWidth="1"/>
    <col min="4" max="5" width="12.81640625" style="11" customWidth="1"/>
    <col min="6" max="7" width="9.1796875" style="11" customWidth="1"/>
    <col min="8" max="8" width="9" style="11"/>
    <col min="9" max="9" width="15.54296875" style="11" customWidth="1"/>
    <col min="10" max="12" width="9" style="11"/>
    <col min="13" max="13" width="10.54296875" style="11" customWidth="1"/>
    <col min="14" max="14" width="9" style="74" customWidth="1"/>
    <col min="15" max="18" width="9" style="182" hidden="1" customWidth="1"/>
    <col min="19" max="20" width="9" style="74"/>
    <col min="21" max="23" width="9" style="11"/>
    <col min="24" max="24" width="18.453125" style="11" customWidth="1"/>
    <col min="25" max="16384" width="9" style="11"/>
  </cols>
  <sheetData>
    <row r="2" spans="2:18" ht="61.5" x14ac:dyDescent="1.35">
      <c r="D2" s="12" t="s">
        <v>14</v>
      </c>
    </row>
    <row r="4" spans="2:18" ht="28.5" x14ac:dyDescent="0.65">
      <c r="B4" s="251" t="s">
        <v>1</v>
      </c>
      <c r="C4" s="251"/>
      <c r="D4" s="252">
        <f>'DAS Sun'!D4+1</f>
        <v>45929</v>
      </c>
      <c r="E4" s="252"/>
      <c r="F4" s="13"/>
      <c r="G4" s="13"/>
      <c r="H4" s="13"/>
      <c r="I4" s="13"/>
      <c r="J4" s="13"/>
      <c r="K4" s="13"/>
      <c r="L4" s="13"/>
    </row>
    <row r="5" spans="2:18" ht="28.5" x14ac:dyDescent="0.65">
      <c r="B5" s="135" t="s">
        <v>15</v>
      </c>
      <c r="C5" s="135"/>
      <c r="D5" s="14"/>
      <c r="E5" s="13"/>
      <c r="F5" s="13"/>
      <c r="G5" s="13"/>
      <c r="H5" s="13"/>
      <c r="I5" s="13"/>
      <c r="J5" s="13"/>
      <c r="K5" s="14" t="s">
        <v>51</v>
      </c>
      <c r="L5" s="13"/>
    </row>
    <row r="6" spans="2:18" ht="28.5" x14ac:dyDescent="0.65">
      <c r="C6" s="136"/>
      <c r="D6" s="15"/>
    </row>
    <row r="8" spans="2:18" ht="18.5" x14ac:dyDescent="0.45">
      <c r="B8" s="137" t="s">
        <v>16</v>
      </c>
      <c r="C8" s="137" t="s">
        <v>17</v>
      </c>
      <c r="D8" s="16" t="s">
        <v>18</v>
      </c>
      <c r="E8" s="16" t="s">
        <v>7</v>
      </c>
      <c r="F8" s="253" t="s">
        <v>19</v>
      </c>
      <c r="G8" s="253"/>
      <c r="H8" s="253"/>
      <c r="I8" s="253"/>
      <c r="J8" s="244" t="s">
        <v>20</v>
      </c>
      <c r="K8" s="245"/>
      <c r="L8" s="245"/>
      <c r="M8" s="246"/>
    </row>
    <row r="9" spans="2:18" ht="18.5" x14ac:dyDescent="0.45">
      <c r="B9" s="137"/>
      <c r="C9" s="137"/>
      <c r="D9" s="16"/>
      <c r="E9" s="16"/>
      <c r="F9" s="244"/>
      <c r="G9" s="245"/>
      <c r="H9" s="245"/>
      <c r="I9" s="246"/>
      <c r="J9" s="254"/>
      <c r="K9" s="255"/>
      <c r="L9" s="255"/>
      <c r="M9" s="256"/>
      <c r="O9" s="183">
        <f t="shared" ref="O9:O45" si="0">E9</f>
        <v>0</v>
      </c>
      <c r="P9" s="184">
        <f t="shared" ref="P9:P45" si="1">B9</f>
        <v>0</v>
      </c>
      <c r="Q9" s="185">
        <f t="shared" ref="Q9:Q45" si="2">C9</f>
        <v>0</v>
      </c>
      <c r="R9" s="185">
        <f t="shared" ref="R9:R45" si="3">D9</f>
        <v>0</v>
      </c>
    </row>
    <row r="10" spans="2:18" ht="18.5" x14ac:dyDescent="0.45">
      <c r="B10" s="138" t="s">
        <v>162</v>
      </c>
      <c r="C10" s="139">
        <v>0.15486111111111112</v>
      </c>
      <c r="D10" s="128">
        <v>0.48819444444444443</v>
      </c>
      <c r="E10" s="129">
        <f>D10-C10</f>
        <v>0.33333333333333331</v>
      </c>
      <c r="F10" s="276" t="str">
        <f>'Dvr '!A42</f>
        <v>Mohammed Abdulrahman Al-Nwaiser</v>
      </c>
      <c r="G10" s="276"/>
      <c r="H10" s="276"/>
      <c r="I10" s="276"/>
      <c r="J10" s="254"/>
      <c r="K10" s="255"/>
      <c r="L10" s="255"/>
      <c r="M10" s="256"/>
      <c r="O10" s="183">
        <f t="shared" si="0"/>
        <v>0.33333333333333331</v>
      </c>
      <c r="P10" s="184" t="str">
        <f t="shared" si="1"/>
        <v>SP</v>
      </c>
      <c r="Q10" s="185">
        <f t="shared" si="2"/>
        <v>0.15486111111111112</v>
      </c>
      <c r="R10" s="185">
        <f t="shared" si="3"/>
        <v>0.48819444444444443</v>
      </c>
    </row>
    <row r="11" spans="2:18" ht="18.5" x14ac:dyDescent="0.45">
      <c r="B11" s="138"/>
      <c r="C11" s="139"/>
      <c r="D11" s="146"/>
      <c r="E11" s="129"/>
      <c r="F11" s="244"/>
      <c r="G11" s="245"/>
      <c r="H11" s="245"/>
      <c r="I11" s="246"/>
      <c r="J11" s="254"/>
      <c r="K11" s="255"/>
      <c r="L11" s="255"/>
      <c r="M11" s="256"/>
      <c r="O11" s="183">
        <f t="shared" si="0"/>
        <v>0</v>
      </c>
      <c r="P11" s="184">
        <f t="shared" si="1"/>
        <v>0</v>
      </c>
      <c r="Q11" s="185">
        <f t="shared" si="2"/>
        <v>0</v>
      </c>
      <c r="R11" s="185">
        <f t="shared" si="3"/>
        <v>0</v>
      </c>
    </row>
    <row r="12" spans="2:18" ht="18.5" x14ac:dyDescent="0.45">
      <c r="B12" s="138" t="s">
        <v>171</v>
      </c>
      <c r="C12" s="139">
        <v>0.16666666666666666</v>
      </c>
      <c r="D12" s="146">
        <v>0.57986111111111116</v>
      </c>
      <c r="E12" s="129">
        <f>D12-C12</f>
        <v>0.41319444444444453</v>
      </c>
      <c r="J12" s="254"/>
      <c r="K12" s="255"/>
      <c r="L12" s="255"/>
      <c r="M12" s="256"/>
      <c r="O12" s="183">
        <f t="shared" si="0"/>
        <v>0.41319444444444453</v>
      </c>
      <c r="P12" s="184" t="str">
        <f t="shared" si="1"/>
        <v>DSBY 1</v>
      </c>
      <c r="Q12" s="185">
        <f t="shared" si="2"/>
        <v>0.16666666666666666</v>
      </c>
      <c r="R12" s="185">
        <f t="shared" si="3"/>
        <v>0.57986111111111116</v>
      </c>
    </row>
    <row r="13" spans="2:18" ht="18.5" x14ac:dyDescent="0.45">
      <c r="B13" s="138"/>
      <c r="C13" s="139"/>
      <c r="D13" s="146"/>
      <c r="E13" s="129"/>
      <c r="F13" s="244"/>
      <c r="G13" s="245"/>
      <c r="H13" s="245"/>
      <c r="I13" s="246"/>
      <c r="J13" s="254"/>
      <c r="K13" s="255"/>
      <c r="L13" s="255"/>
      <c r="M13" s="256"/>
      <c r="O13" s="183">
        <f t="shared" si="0"/>
        <v>0</v>
      </c>
      <c r="P13" s="184">
        <f t="shared" si="1"/>
        <v>0</v>
      </c>
      <c r="Q13" s="185">
        <f t="shared" si="2"/>
        <v>0</v>
      </c>
      <c r="R13" s="185">
        <f t="shared" si="3"/>
        <v>0</v>
      </c>
    </row>
    <row r="14" spans="2:18" ht="18.5" x14ac:dyDescent="0.45">
      <c r="B14" s="138" t="s">
        <v>172</v>
      </c>
      <c r="C14" s="139">
        <v>0.20833333333333334</v>
      </c>
      <c r="D14" s="146">
        <v>0.60416666666666663</v>
      </c>
      <c r="E14" s="129">
        <f>D14-C14</f>
        <v>0.39583333333333326</v>
      </c>
      <c r="F14" s="247" t="str">
        <f>'Dvr '!A38</f>
        <v xml:space="preserve">Ahmed Mohammed Al-Mubarak </v>
      </c>
      <c r="G14" s="247"/>
      <c r="H14" s="247"/>
      <c r="I14" s="247"/>
      <c r="J14" s="254"/>
      <c r="K14" s="255"/>
      <c r="L14" s="255"/>
      <c r="M14" s="256"/>
      <c r="O14" s="183">
        <f t="shared" si="0"/>
        <v>0.39583333333333326</v>
      </c>
      <c r="P14" s="184" t="str">
        <f t="shared" si="1"/>
        <v>HSBY 1</v>
      </c>
      <c r="Q14" s="185">
        <f t="shared" si="2"/>
        <v>0.20833333333333334</v>
      </c>
      <c r="R14" s="185">
        <f t="shared" si="3"/>
        <v>0.60416666666666663</v>
      </c>
    </row>
    <row r="15" spans="2:18" ht="18.5" x14ac:dyDescent="0.45">
      <c r="B15" s="138"/>
      <c r="C15" s="139"/>
      <c r="D15" s="146"/>
      <c r="E15" s="129"/>
      <c r="F15" s="244"/>
      <c r="G15" s="245"/>
      <c r="H15" s="245"/>
      <c r="I15" s="246"/>
      <c r="J15" s="254"/>
      <c r="K15" s="255"/>
      <c r="L15" s="255"/>
      <c r="M15" s="256"/>
      <c r="O15" s="183">
        <f t="shared" si="0"/>
        <v>0</v>
      </c>
      <c r="P15" s="184">
        <f t="shared" si="1"/>
        <v>0</v>
      </c>
      <c r="Q15" s="185">
        <f t="shared" si="2"/>
        <v>0</v>
      </c>
      <c r="R15" s="185">
        <f t="shared" si="3"/>
        <v>0</v>
      </c>
    </row>
    <row r="16" spans="2:18" ht="18.5" x14ac:dyDescent="0.45">
      <c r="B16" s="138" t="s">
        <v>173</v>
      </c>
      <c r="C16" s="139">
        <v>0.23055555555555557</v>
      </c>
      <c r="D16" s="146">
        <v>0.68819444444444444</v>
      </c>
      <c r="E16" s="129">
        <f>D16-C16</f>
        <v>0.45763888888888887</v>
      </c>
      <c r="F16" s="247" t="str">
        <f>'Dvr '!A20</f>
        <v>Ali Fadel Al-Hamada</v>
      </c>
      <c r="G16" s="247"/>
      <c r="H16" s="247"/>
      <c r="I16" s="247"/>
      <c r="J16" s="254"/>
      <c r="K16" s="255"/>
      <c r="L16" s="255"/>
      <c r="M16" s="256"/>
      <c r="O16" s="183">
        <f t="shared" si="0"/>
        <v>0.45763888888888887</v>
      </c>
      <c r="P16" s="184" t="str">
        <f t="shared" si="1"/>
        <v>MLD3&amp;10</v>
      </c>
      <c r="Q16" s="185">
        <f t="shared" si="2"/>
        <v>0.23055555555555557</v>
      </c>
      <c r="R16" s="185">
        <f t="shared" si="3"/>
        <v>0.68819444444444444</v>
      </c>
    </row>
    <row r="17" spans="2:20" ht="18.5" x14ac:dyDescent="0.45">
      <c r="B17" s="138"/>
      <c r="C17" s="139"/>
      <c r="D17" s="146"/>
      <c r="E17" s="129"/>
      <c r="F17" s="244"/>
      <c r="G17" s="245"/>
      <c r="H17" s="245"/>
      <c r="I17" s="246"/>
      <c r="J17" s="254"/>
      <c r="K17" s="255"/>
      <c r="L17" s="255"/>
      <c r="M17" s="256"/>
      <c r="O17" s="183">
        <f t="shared" si="0"/>
        <v>0</v>
      </c>
      <c r="P17" s="184">
        <f t="shared" si="1"/>
        <v>0</v>
      </c>
      <c r="Q17" s="185">
        <f t="shared" si="2"/>
        <v>0</v>
      </c>
      <c r="R17" s="185">
        <f t="shared" si="3"/>
        <v>0</v>
      </c>
    </row>
    <row r="18" spans="2:20" ht="18.5" x14ac:dyDescent="0.45">
      <c r="B18" s="138" t="s">
        <v>181</v>
      </c>
      <c r="C18" s="139">
        <v>0.25</v>
      </c>
      <c r="D18" s="146">
        <v>0.58333333333333337</v>
      </c>
      <c r="E18" s="129">
        <f>D18-C18</f>
        <v>0.33333333333333337</v>
      </c>
      <c r="F18" s="247" t="str">
        <f>'Dvr '!A54</f>
        <v xml:space="preserve">Ahmed Ali Al-Dossary </v>
      </c>
      <c r="G18" s="247"/>
      <c r="H18" s="247"/>
      <c r="I18" s="247"/>
      <c r="J18" s="254"/>
      <c r="K18" s="255"/>
      <c r="L18" s="255"/>
      <c r="M18" s="256"/>
      <c r="O18" s="183">
        <f t="shared" si="0"/>
        <v>0.33333333333333337</v>
      </c>
      <c r="P18" s="184" t="str">
        <f t="shared" si="1"/>
        <v>DDD1</v>
      </c>
      <c r="Q18" s="185">
        <f t="shared" si="2"/>
        <v>0.25</v>
      </c>
      <c r="R18" s="185">
        <f t="shared" si="3"/>
        <v>0.58333333333333337</v>
      </c>
    </row>
    <row r="19" spans="2:20" ht="18.5" x14ac:dyDescent="0.45">
      <c r="B19" s="138"/>
      <c r="C19" s="139"/>
      <c r="D19" s="146"/>
      <c r="E19" s="129"/>
      <c r="F19" s="244"/>
      <c r="G19" s="245"/>
      <c r="H19" s="245"/>
      <c r="I19" s="246"/>
      <c r="J19" s="254"/>
      <c r="K19" s="255"/>
      <c r="L19" s="255"/>
      <c r="M19" s="256"/>
      <c r="O19" s="183">
        <f t="shared" si="0"/>
        <v>0</v>
      </c>
      <c r="P19" s="184">
        <f t="shared" si="1"/>
        <v>0</v>
      </c>
      <c r="Q19" s="185">
        <f t="shared" si="2"/>
        <v>0</v>
      </c>
      <c r="R19" s="185">
        <f t="shared" si="3"/>
        <v>0</v>
      </c>
    </row>
    <row r="20" spans="2:20" ht="18.5" x14ac:dyDescent="0.45">
      <c r="B20" s="138" t="s">
        <v>181</v>
      </c>
      <c r="C20" s="139">
        <v>0.25</v>
      </c>
      <c r="D20" s="146">
        <v>0.58333333333333337</v>
      </c>
      <c r="E20" s="129">
        <f>D20-C20</f>
        <v>0.33333333333333337</v>
      </c>
      <c r="F20" s="247" t="str">
        <f>'Dvr '!A52</f>
        <v>Saleh Hussein Al-Saleh</v>
      </c>
      <c r="G20" s="247"/>
      <c r="H20" s="247"/>
      <c r="I20" s="247"/>
      <c r="J20" s="254"/>
      <c r="K20" s="255"/>
      <c r="L20" s="255"/>
      <c r="M20" s="256"/>
      <c r="O20" s="183">
        <f t="shared" si="0"/>
        <v>0.33333333333333337</v>
      </c>
      <c r="P20" s="184" t="str">
        <f t="shared" si="1"/>
        <v>DDD1</v>
      </c>
      <c r="Q20" s="185">
        <f t="shared" si="2"/>
        <v>0.25</v>
      </c>
      <c r="R20" s="185">
        <f t="shared" si="3"/>
        <v>0.58333333333333337</v>
      </c>
    </row>
    <row r="21" spans="2:20" ht="18.5" x14ac:dyDescent="0.45">
      <c r="B21" s="138"/>
      <c r="C21" s="139"/>
      <c r="D21" s="146"/>
      <c r="E21" s="129"/>
      <c r="F21" s="244"/>
      <c r="G21" s="245"/>
      <c r="H21" s="245"/>
      <c r="I21" s="246"/>
      <c r="J21" s="254"/>
      <c r="K21" s="255"/>
      <c r="L21" s="255"/>
      <c r="M21" s="256"/>
      <c r="O21" s="183">
        <f t="shared" si="0"/>
        <v>0</v>
      </c>
      <c r="P21" s="184">
        <f t="shared" si="1"/>
        <v>0</v>
      </c>
      <c r="Q21" s="185">
        <f t="shared" si="2"/>
        <v>0</v>
      </c>
      <c r="R21" s="185">
        <f t="shared" si="3"/>
        <v>0</v>
      </c>
    </row>
    <row r="22" spans="2:20" ht="18.5" x14ac:dyDescent="0.45">
      <c r="B22" s="138" t="s">
        <v>175</v>
      </c>
      <c r="C22" s="139">
        <v>0.57986111111111116</v>
      </c>
      <c r="D22" s="146">
        <v>0.99305555555555558</v>
      </c>
      <c r="E22" s="129">
        <f>D22-C22</f>
        <v>0.41319444444444442</v>
      </c>
      <c r="F22" s="247" t="str">
        <f>'Dvr '!A15</f>
        <v xml:space="preserve">Saeed Ali Hindi </v>
      </c>
      <c r="G22" s="247"/>
      <c r="H22" s="247"/>
      <c r="I22" s="247"/>
      <c r="J22" s="247" t="str">
        <f>'Dvr '!A11</f>
        <v>Vacancy2</v>
      </c>
      <c r="K22" s="247"/>
      <c r="L22" s="247"/>
      <c r="M22" s="247"/>
      <c r="O22" s="183">
        <f t="shared" si="0"/>
        <v>0.41319444444444442</v>
      </c>
      <c r="P22" s="184" t="str">
        <f t="shared" si="1"/>
        <v>DSBY 2</v>
      </c>
      <c r="Q22" s="185">
        <f t="shared" si="2"/>
        <v>0.57986111111111116</v>
      </c>
      <c r="R22" s="185">
        <f t="shared" si="3"/>
        <v>0.99305555555555558</v>
      </c>
    </row>
    <row r="23" spans="2:20" ht="18.5" x14ac:dyDescent="0.45">
      <c r="B23" s="138"/>
      <c r="C23" s="139"/>
      <c r="D23" s="146"/>
      <c r="E23" s="129"/>
      <c r="F23" s="244"/>
      <c r="G23" s="245"/>
      <c r="H23" s="245"/>
      <c r="I23" s="246"/>
      <c r="J23" s="254"/>
      <c r="K23" s="255"/>
      <c r="L23" s="255"/>
      <c r="M23" s="256"/>
      <c r="O23" s="183">
        <f t="shared" si="0"/>
        <v>0</v>
      </c>
      <c r="P23" s="184">
        <f t="shared" si="1"/>
        <v>0</v>
      </c>
      <c r="Q23" s="185">
        <f t="shared" si="2"/>
        <v>0</v>
      </c>
      <c r="R23" s="185">
        <f t="shared" si="3"/>
        <v>0</v>
      </c>
    </row>
    <row r="24" spans="2:20" ht="18.5" x14ac:dyDescent="0.45">
      <c r="B24" s="138" t="s">
        <v>162</v>
      </c>
      <c r="C24" s="139">
        <v>0.58333333333333337</v>
      </c>
      <c r="D24" s="146">
        <v>0.91666666666666663</v>
      </c>
      <c r="E24" s="129">
        <f>D24-C24</f>
        <v>0.33333333333333326</v>
      </c>
      <c r="F24" s="247" t="str">
        <f>'Dvr '!A30</f>
        <v>Ahmed Hussein Al snaber</v>
      </c>
      <c r="G24" s="247"/>
      <c r="H24" s="247"/>
      <c r="I24" s="247"/>
      <c r="J24" s="254"/>
      <c r="K24" s="255"/>
      <c r="L24" s="255"/>
      <c r="M24" s="256"/>
      <c r="O24" s="183">
        <f t="shared" si="0"/>
        <v>0.33333333333333326</v>
      </c>
      <c r="P24" s="184" t="str">
        <f t="shared" si="1"/>
        <v>SP</v>
      </c>
      <c r="Q24" s="185">
        <f t="shared" si="2"/>
        <v>0.58333333333333337</v>
      </c>
      <c r="R24" s="185">
        <f t="shared" si="3"/>
        <v>0.91666666666666663</v>
      </c>
    </row>
    <row r="25" spans="2:20" ht="18.5" x14ac:dyDescent="0.45">
      <c r="B25" s="138"/>
      <c r="C25" s="139"/>
      <c r="D25" s="146"/>
      <c r="E25" s="129"/>
      <c r="F25" s="244"/>
      <c r="G25" s="245"/>
      <c r="H25" s="245"/>
      <c r="I25" s="246"/>
      <c r="J25" s="254"/>
      <c r="K25" s="255"/>
      <c r="L25" s="255"/>
      <c r="M25" s="256"/>
      <c r="O25" s="183">
        <f t="shared" si="0"/>
        <v>0</v>
      </c>
      <c r="P25" s="184">
        <f t="shared" si="1"/>
        <v>0</v>
      </c>
      <c r="Q25" s="185">
        <f t="shared" si="2"/>
        <v>0</v>
      </c>
      <c r="R25" s="185">
        <f t="shared" si="3"/>
        <v>0</v>
      </c>
    </row>
    <row r="26" spans="2:20" ht="18.5" x14ac:dyDescent="0.45">
      <c r="B26" s="138" t="s">
        <v>179</v>
      </c>
      <c r="C26" s="139">
        <v>0.58333333333333337</v>
      </c>
      <c r="D26" s="146">
        <v>0.91666666666666663</v>
      </c>
      <c r="E26" s="129">
        <f>D26-C26</f>
        <v>0.33333333333333326</v>
      </c>
      <c r="F26" s="247" t="str">
        <f>'Dvr '!A43</f>
        <v>Hassan Ali Al-Ghanem</v>
      </c>
      <c r="G26" s="247"/>
      <c r="H26" s="247"/>
      <c r="I26" s="247"/>
      <c r="J26" s="254"/>
      <c r="K26" s="255"/>
      <c r="L26" s="255"/>
      <c r="M26" s="256"/>
      <c r="O26" s="183">
        <f t="shared" si="0"/>
        <v>0.33333333333333326</v>
      </c>
      <c r="P26" s="184" t="str">
        <f t="shared" si="1"/>
        <v>DDD2</v>
      </c>
      <c r="Q26" s="185">
        <f t="shared" si="2"/>
        <v>0.58333333333333337</v>
      </c>
      <c r="R26" s="185">
        <f t="shared" si="3"/>
        <v>0.91666666666666663</v>
      </c>
      <c r="T26" s="92"/>
    </row>
    <row r="27" spans="2:20" ht="18.5" x14ac:dyDescent="0.45">
      <c r="B27" s="138"/>
      <c r="C27" s="139"/>
      <c r="D27" s="146"/>
      <c r="E27" s="129"/>
      <c r="F27" s="244"/>
      <c r="G27" s="245"/>
      <c r="H27" s="245"/>
      <c r="I27" s="246"/>
      <c r="J27" s="254"/>
      <c r="K27" s="255"/>
      <c r="L27" s="255"/>
      <c r="M27" s="256"/>
      <c r="O27" s="183">
        <f t="shared" si="0"/>
        <v>0</v>
      </c>
      <c r="P27" s="184">
        <f t="shared" si="1"/>
        <v>0</v>
      </c>
      <c r="Q27" s="185">
        <f t="shared" si="2"/>
        <v>0</v>
      </c>
      <c r="R27" s="185">
        <f t="shared" si="3"/>
        <v>0</v>
      </c>
      <c r="T27" s="92"/>
    </row>
    <row r="28" spans="2:20" ht="18.5" x14ac:dyDescent="0.45">
      <c r="B28" s="138" t="s">
        <v>179</v>
      </c>
      <c r="C28" s="139">
        <v>0.58333333333333337</v>
      </c>
      <c r="D28" s="146">
        <v>0.91666666666666663</v>
      </c>
      <c r="E28" s="129">
        <f>D28-C28</f>
        <v>0.33333333333333326</v>
      </c>
      <c r="F28" s="247" t="str">
        <f>'Dvr '!A17</f>
        <v xml:space="preserve">Attia Saad Al-Hazmi </v>
      </c>
      <c r="G28" s="247"/>
      <c r="H28" s="247"/>
      <c r="I28" s="247"/>
      <c r="J28" s="254"/>
      <c r="K28" s="255"/>
      <c r="L28" s="255"/>
      <c r="M28" s="256"/>
      <c r="O28" s="183">
        <f t="shared" si="0"/>
        <v>0.33333333333333326</v>
      </c>
      <c r="P28" s="184" t="str">
        <f t="shared" si="1"/>
        <v>DDD2</v>
      </c>
      <c r="Q28" s="185">
        <f t="shared" si="2"/>
        <v>0.58333333333333337</v>
      </c>
      <c r="R28" s="185">
        <f t="shared" si="3"/>
        <v>0.91666666666666663</v>
      </c>
      <c r="T28" s="92"/>
    </row>
    <row r="29" spans="2:20" ht="18.5" x14ac:dyDescent="0.45">
      <c r="B29" s="138"/>
      <c r="C29" s="139"/>
      <c r="D29" s="146"/>
      <c r="E29" s="129"/>
      <c r="F29" s="244"/>
      <c r="G29" s="245"/>
      <c r="H29" s="245"/>
      <c r="I29" s="246"/>
      <c r="J29" s="254"/>
      <c r="K29" s="255"/>
      <c r="L29" s="255"/>
      <c r="M29" s="256"/>
      <c r="O29" s="183">
        <f t="shared" si="0"/>
        <v>0</v>
      </c>
      <c r="P29" s="184">
        <f t="shared" si="1"/>
        <v>0</v>
      </c>
      <c r="Q29" s="185">
        <f t="shared" si="2"/>
        <v>0</v>
      </c>
      <c r="R29" s="185">
        <f t="shared" si="3"/>
        <v>0</v>
      </c>
      <c r="T29" s="92"/>
    </row>
    <row r="30" spans="2:20" ht="18.5" x14ac:dyDescent="0.45">
      <c r="B30" s="138" t="s">
        <v>176</v>
      </c>
      <c r="C30" s="139">
        <v>0.60277777777777775</v>
      </c>
      <c r="D30" s="146">
        <v>0.99513888888888891</v>
      </c>
      <c r="E30" s="129">
        <f>D30-C30</f>
        <v>0.39236111111111116</v>
      </c>
      <c r="F30" s="247" t="str">
        <f>'Dvr '!A19</f>
        <v xml:space="preserve">Abdullah Abbas Al-Mari </v>
      </c>
      <c r="G30" s="247"/>
      <c r="H30" s="247"/>
      <c r="I30" s="247"/>
      <c r="J30" s="254"/>
      <c r="K30" s="255"/>
      <c r="L30" s="255"/>
      <c r="M30" s="256"/>
      <c r="O30" s="183">
        <f t="shared" si="0"/>
        <v>0.39236111111111116</v>
      </c>
      <c r="P30" s="184" t="str">
        <f t="shared" si="1"/>
        <v>MLD9&amp;18</v>
      </c>
      <c r="Q30" s="185">
        <f t="shared" si="2"/>
        <v>0.60277777777777775</v>
      </c>
      <c r="R30" s="185">
        <f t="shared" si="3"/>
        <v>0.99513888888888891</v>
      </c>
      <c r="T30" s="92"/>
    </row>
    <row r="31" spans="2:20" ht="18.5" x14ac:dyDescent="0.45">
      <c r="B31" s="138"/>
      <c r="C31" s="139"/>
      <c r="D31" s="146"/>
      <c r="E31" s="129"/>
      <c r="F31" s="244"/>
      <c r="G31" s="245"/>
      <c r="H31" s="245"/>
      <c r="I31" s="246"/>
      <c r="J31" s="254"/>
      <c r="K31" s="255"/>
      <c r="L31" s="255"/>
      <c r="M31" s="256"/>
      <c r="O31" s="183">
        <f t="shared" si="0"/>
        <v>0</v>
      </c>
      <c r="P31" s="184">
        <f t="shared" si="1"/>
        <v>0</v>
      </c>
      <c r="Q31" s="185">
        <f t="shared" si="2"/>
        <v>0</v>
      </c>
      <c r="R31" s="185">
        <f t="shared" si="3"/>
        <v>0</v>
      </c>
      <c r="T31" s="92"/>
    </row>
    <row r="32" spans="2:20" ht="18.5" x14ac:dyDescent="0.45">
      <c r="B32" s="138" t="s">
        <v>176</v>
      </c>
      <c r="C32" s="139">
        <v>0.60277777777777775</v>
      </c>
      <c r="D32" s="146">
        <v>0.99513888888888891</v>
      </c>
      <c r="E32" s="129">
        <f>D32-C32</f>
        <v>0.39236111111111116</v>
      </c>
      <c r="F32" s="247" t="str">
        <f>'Dvr '!A13</f>
        <v>Mohammed Khaled Al-Muhanna</v>
      </c>
      <c r="G32" s="247"/>
      <c r="H32" s="247"/>
      <c r="I32" s="247"/>
      <c r="J32" s="254"/>
      <c r="K32" s="255"/>
      <c r="L32" s="255"/>
      <c r="M32" s="256"/>
      <c r="O32" s="183">
        <f t="shared" si="0"/>
        <v>0.39236111111111116</v>
      </c>
      <c r="P32" s="184" t="str">
        <f t="shared" si="1"/>
        <v>MLD9&amp;18</v>
      </c>
      <c r="Q32" s="185">
        <f t="shared" si="2"/>
        <v>0.60277777777777775</v>
      </c>
      <c r="R32" s="185">
        <f t="shared" si="3"/>
        <v>0.99513888888888891</v>
      </c>
      <c r="T32" s="92"/>
    </row>
    <row r="33" spans="2:20" ht="18.5" x14ac:dyDescent="0.45">
      <c r="B33" s="138"/>
      <c r="C33" s="139"/>
      <c r="D33" s="146"/>
      <c r="E33" s="129"/>
      <c r="F33" s="244"/>
      <c r="G33" s="245"/>
      <c r="H33" s="245"/>
      <c r="I33" s="246"/>
      <c r="J33" s="254"/>
      <c r="K33" s="255"/>
      <c r="L33" s="255"/>
      <c r="M33" s="256"/>
      <c r="O33" s="183">
        <f t="shared" si="0"/>
        <v>0</v>
      </c>
      <c r="P33" s="184">
        <f t="shared" si="1"/>
        <v>0</v>
      </c>
      <c r="Q33" s="185">
        <f t="shared" si="2"/>
        <v>0</v>
      </c>
      <c r="R33" s="185">
        <f t="shared" si="3"/>
        <v>0</v>
      </c>
      <c r="T33" s="92"/>
    </row>
    <row r="34" spans="2:20" ht="18.5" x14ac:dyDescent="0.45">
      <c r="B34" s="138" t="s">
        <v>177</v>
      </c>
      <c r="C34" s="139">
        <v>0.60416666666666663</v>
      </c>
      <c r="D34" s="146">
        <v>0.99652777777777779</v>
      </c>
      <c r="E34" s="129">
        <f>D34-C34</f>
        <v>0.39236111111111116</v>
      </c>
      <c r="F34" s="247" t="str">
        <f>'Dvr '!A44</f>
        <v>Abdullah Fayez Al-Subaie</v>
      </c>
      <c r="G34" s="247"/>
      <c r="H34" s="247"/>
      <c r="I34" s="247"/>
      <c r="J34" s="254" t="s">
        <v>195</v>
      </c>
      <c r="K34" s="255"/>
      <c r="L34" s="255"/>
      <c r="M34" s="256"/>
      <c r="O34" s="183">
        <f t="shared" si="0"/>
        <v>0.39236111111111116</v>
      </c>
      <c r="P34" s="184" t="str">
        <f t="shared" si="1"/>
        <v>HSBY 2</v>
      </c>
      <c r="Q34" s="185">
        <f t="shared" si="2"/>
        <v>0.60416666666666663</v>
      </c>
      <c r="R34" s="185">
        <f t="shared" si="3"/>
        <v>0.99652777777777779</v>
      </c>
    </row>
    <row r="35" spans="2:20" ht="18.5" x14ac:dyDescent="0.45">
      <c r="B35" s="138"/>
      <c r="C35" s="139"/>
      <c r="D35" s="146"/>
      <c r="E35" s="129"/>
      <c r="F35" s="244"/>
      <c r="G35" s="245"/>
      <c r="H35" s="245"/>
      <c r="I35" s="246"/>
      <c r="J35" s="254"/>
      <c r="K35" s="255"/>
      <c r="L35" s="255"/>
      <c r="M35" s="256"/>
      <c r="O35" s="183">
        <f t="shared" si="0"/>
        <v>0</v>
      </c>
      <c r="P35" s="184">
        <f t="shared" si="1"/>
        <v>0</v>
      </c>
      <c r="Q35" s="185">
        <f t="shared" si="2"/>
        <v>0</v>
      </c>
      <c r="R35" s="185">
        <f t="shared" si="3"/>
        <v>0</v>
      </c>
    </row>
    <row r="36" spans="2:20" ht="18.5" x14ac:dyDescent="0.45">
      <c r="B36" s="159" t="s">
        <v>166</v>
      </c>
      <c r="C36" s="151">
        <v>0.6333333333333333</v>
      </c>
      <c r="D36" s="151">
        <v>0.84375</v>
      </c>
      <c r="E36" s="129">
        <f>D36-C36</f>
        <v>0.2104166666666667</v>
      </c>
      <c r="F36" s="247" t="str">
        <f>'Dvr '!A28</f>
        <v>Ali Mohammed Alhadi</v>
      </c>
      <c r="G36" s="247"/>
      <c r="H36" s="247"/>
      <c r="I36" s="247"/>
      <c r="J36" s="254"/>
      <c r="K36" s="255"/>
      <c r="L36" s="255"/>
      <c r="M36" s="256"/>
      <c r="O36" s="183">
        <f t="shared" si="0"/>
        <v>0.2104166666666667</v>
      </c>
      <c r="P36" s="184" t="str">
        <f t="shared" si="1"/>
        <v>MLD13</v>
      </c>
      <c r="Q36" s="185">
        <f t="shared" si="2"/>
        <v>0.6333333333333333</v>
      </c>
      <c r="R36" s="185">
        <f t="shared" si="3"/>
        <v>0.84375</v>
      </c>
    </row>
    <row r="37" spans="2:20" ht="18.5" x14ac:dyDescent="0.45">
      <c r="B37" s="159"/>
      <c r="C37" s="151"/>
      <c r="D37" s="151"/>
      <c r="E37" s="129"/>
      <c r="F37" s="244"/>
      <c r="G37" s="245"/>
      <c r="H37" s="245"/>
      <c r="I37" s="246"/>
      <c r="J37" s="254"/>
      <c r="K37" s="255"/>
      <c r="L37" s="255"/>
      <c r="M37" s="256"/>
      <c r="O37" s="183">
        <f t="shared" si="0"/>
        <v>0</v>
      </c>
      <c r="P37" s="184">
        <f t="shared" si="1"/>
        <v>0</v>
      </c>
      <c r="Q37" s="185">
        <f t="shared" si="2"/>
        <v>0</v>
      </c>
      <c r="R37" s="185">
        <f t="shared" si="3"/>
        <v>0</v>
      </c>
    </row>
    <row r="38" spans="2:20" ht="18.5" x14ac:dyDescent="0.45">
      <c r="B38" s="138" t="s">
        <v>167</v>
      </c>
      <c r="C38" s="139">
        <v>0.68125000000000002</v>
      </c>
      <c r="D38" s="146">
        <v>0.88958333333333328</v>
      </c>
      <c r="E38" s="129">
        <f>D38-C38</f>
        <v>0.20833333333333326</v>
      </c>
      <c r="F38" s="247" t="str">
        <f>'Dvr '!A12</f>
        <v>Ali Hassan Almeer</v>
      </c>
      <c r="G38" s="247"/>
      <c r="H38" s="247"/>
      <c r="I38" s="247"/>
      <c r="J38" s="254"/>
      <c r="K38" s="255"/>
      <c r="L38" s="255"/>
      <c r="M38" s="256"/>
      <c r="O38" s="183">
        <f t="shared" si="0"/>
        <v>0.20833333333333326</v>
      </c>
      <c r="P38" s="184" t="str">
        <f t="shared" si="1"/>
        <v>MLD14</v>
      </c>
      <c r="Q38" s="185">
        <f t="shared" si="2"/>
        <v>0.68125000000000002</v>
      </c>
      <c r="R38" s="185">
        <f t="shared" si="3"/>
        <v>0.88958333333333328</v>
      </c>
    </row>
    <row r="39" spans="2:20" ht="18.5" x14ac:dyDescent="0.45">
      <c r="B39" s="138"/>
      <c r="C39" s="139"/>
      <c r="D39" s="146"/>
      <c r="E39" s="129"/>
      <c r="F39" s="244"/>
      <c r="G39" s="245"/>
      <c r="H39" s="245"/>
      <c r="I39" s="246"/>
      <c r="J39" s="254"/>
      <c r="K39" s="255"/>
      <c r="L39" s="255"/>
      <c r="M39" s="256"/>
      <c r="O39" s="183">
        <f t="shared" ref="O39" si="4">E39</f>
        <v>0</v>
      </c>
      <c r="P39" s="184">
        <f t="shared" ref="P39" si="5">B39</f>
        <v>0</v>
      </c>
      <c r="Q39" s="185">
        <f t="shared" ref="Q39" si="6">C39</f>
        <v>0</v>
      </c>
      <c r="R39" s="185">
        <f t="shared" ref="R39" si="7">D39</f>
        <v>0</v>
      </c>
    </row>
    <row r="40" spans="2:20" ht="18.5" x14ac:dyDescent="0.45">
      <c r="B40" s="138" t="s">
        <v>162</v>
      </c>
      <c r="C40" s="139">
        <v>0.91041666666666665</v>
      </c>
      <c r="D40" s="146">
        <v>1.2437499999999999</v>
      </c>
      <c r="E40" s="129">
        <f>D40-C40</f>
        <v>0.33333333333333326</v>
      </c>
      <c r="F40" s="247" t="str">
        <f>'Dvr '!A26</f>
        <v xml:space="preserve">Zaki Ali Al-Hendar </v>
      </c>
      <c r="G40" s="247"/>
      <c r="H40" s="247"/>
      <c r="I40" s="247"/>
      <c r="J40" s="254"/>
      <c r="K40" s="255"/>
      <c r="L40" s="255"/>
      <c r="M40" s="256"/>
      <c r="O40" s="183">
        <f t="shared" si="0"/>
        <v>0.33333333333333326</v>
      </c>
      <c r="P40" s="184" t="str">
        <f t="shared" si="1"/>
        <v>SP</v>
      </c>
      <c r="Q40" s="185">
        <f t="shared" si="2"/>
        <v>0.91041666666666665</v>
      </c>
      <c r="R40" s="185">
        <f t="shared" si="3"/>
        <v>1.2437499999999999</v>
      </c>
    </row>
    <row r="41" spans="2:20" ht="18.5" x14ac:dyDescent="0.45">
      <c r="B41" s="138"/>
      <c r="C41" s="139"/>
      <c r="D41" s="146"/>
      <c r="E41" s="129"/>
      <c r="F41" s="244"/>
      <c r="G41" s="245"/>
      <c r="H41" s="245"/>
      <c r="I41" s="246"/>
      <c r="J41" s="254"/>
      <c r="K41" s="255"/>
      <c r="L41" s="255"/>
      <c r="M41" s="256"/>
      <c r="O41" s="183">
        <f t="shared" si="0"/>
        <v>0</v>
      </c>
      <c r="P41" s="184">
        <f t="shared" si="1"/>
        <v>0</v>
      </c>
      <c r="Q41" s="185">
        <f t="shared" si="2"/>
        <v>0</v>
      </c>
      <c r="R41" s="185">
        <f t="shared" si="3"/>
        <v>0</v>
      </c>
    </row>
    <row r="42" spans="2:20" ht="18.5" x14ac:dyDescent="0.45">
      <c r="B42" s="138" t="s">
        <v>178</v>
      </c>
      <c r="C42" s="139">
        <v>0.91041666666666665</v>
      </c>
      <c r="D42" s="146">
        <v>1.3152777777777778</v>
      </c>
      <c r="E42" s="129">
        <f>D42-C42</f>
        <v>0.40486111111111112</v>
      </c>
      <c r="F42" s="247" t="str">
        <f>'Dvr '!A33</f>
        <v>Suleiman Yahya Ghazwani</v>
      </c>
      <c r="G42" s="247"/>
      <c r="H42" s="247"/>
      <c r="I42" s="247"/>
      <c r="J42" s="254"/>
      <c r="K42" s="255"/>
      <c r="L42" s="255"/>
      <c r="M42" s="256"/>
      <c r="O42" s="183">
        <f t="shared" si="0"/>
        <v>0.40486111111111112</v>
      </c>
      <c r="P42" s="184" t="str">
        <f t="shared" si="1"/>
        <v>MLD19&amp;2</v>
      </c>
      <c r="Q42" s="185">
        <f t="shared" si="2"/>
        <v>0.91041666666666665</v>
      </c>
      <c r="R42" s="185">
        <f t="shared" si="3"/>
        <v>1.3152777777777778</v>
      </c>
    </row>
    <row r="43" spans="2:20" ht="18.5" x14ac:dyDescent="0.45">
      <c r="B43" s="138"/>
      <c r="C43" s="139"/>
      <c r="D43" s="128"/>
      <c r="E43" s="129"/>
      <c r="F43" s="244"/>
      <c r="G43" s="245"/>
      <c r="H43" s="245"/>
      <c r="I43" s="246"/>
      <c r="J43" s="254"/>
      <c r="K43" s="255"/>
      <c r="L43" s="255"/>
      <c r="M43" s="256"/>
      <c r="O43" s="183">
        <f t="shared" si="0"/>
        <v>0</v>
      </c>
      <c r="P43" s="184">
        <f t="shared" si="1"/>
        <v>0</v>
      </c>
      <c r="Q43" s="185">
        <f t="shared" si="2"/>
        <v>0</v>
      </c>
      <c r="R43" s="185">
        <f t="shared" si="3"/>
        <v>0</v>
      </c>
    </row>
    <row r="44" spans="2:20" ht="18.5" x14ac:dyDescent="0.45">
      <c r="B44" s="138" t="s">
        <v>180</v>
      </c>
      <c r="C44" s="139">
        <v>0.91666666666666663</v>
      </c>
      <c r="D44" s="128">
        <v>1.25</v>
      </c>
      <c r="E44" s="129">
        <f>D44-C44</f>
        <v>0.33333333333333337</v>
      </c>
      <c r="F44" s="247" t="str">
        <f>'Dvr '!A49</f>
        <v>Ismail Khalifa Al- Amal</v>
      </c>
      <c r="G44" s="247"/>
      <c r="H44" s="247"/>
      <c r="I44" s="247"/>
      <c r="J44" s="254"/>
      <c r="K44" s="255"/>
      <c r="L44" s="255"/>
      <c r="M44" s="256"/>
      <c r="O44" s="183">
        <f t="shared" si="0"/>
        <v>0.33333333333333337</v>
      </c>
      <c r="P44" s="184" t="str">
        <f t="shared" si="1"/>
        <v>DDD3</v>
      </c>
      <c r="Q44" s="185">
        <f t="shared" si="2"/>
        <v>0.91666666666666663</v>
      </c>
      <c r="R44" s="185">
        <f t="shared" si="3"/>
        <v>1.25</v>
      </c>
      <c r="S44" s="92"/>
      <c r="T44" s="92"/>
    </row>
    <row r="45" spans="2:20" ht="18.5" x14ac:dyDescent="0.45">
      <c r="B45" s="138"/>
      <c r="C45" s="139"/>
      <c r="D45" s="128"/>
      <c r="E45" s="129"/>
      <c r="F45" s="244"/>
      <c r="G45" s="245"/>
      <c r="H45" s="245"/>
      <c r="I45" s="246"/>
      <c r="J45" s="254"/>
      <c r="K45" s="255"/>
      <c r="L45" s="255"/>
      <c r="M45" s="256"/>
      <c r="O45" s="183">
        <f t="shared" si="0"/>
        <v>0</v>
      </c>
      <c r="P45" s="184">
        <f t="shared" si="1"/>
        <v>0</v>
      </c>
      <c r="Q45" s="185">
        <f t="shared" si="2"/>
        <v>0</v>
      </c>
      <c r="R45" s="185">
        <f t="shared" si="3"/>
        <v>0</v>
      </c>
      <c r="S45" s="92"/>
      <c r="T45" s="92"/>
    </row>
    <row r="46" spans="2:20" ht="18.5" x14ac:dyDescent="0.45">
      <c r="B46" s="138" t="s">
        <v>180</v>
      </c>
      <c r="C46" s="139">
        <v>0.91666666666666663</v>
      </c>
      <c r="D46" s="128">
        <v>1.25</v>
      </c>
      <c r="E46" s="129">
        <f>D46-C46</f>
        <v>0.33333333333333337</v>
      </c>
      <c r="F46" s="247" t="str">
        <f>'Dvr '!A51</f>
        <v>Sami Hussein Al-Nazar</v>
      </c>
      <c r="G46" s="247"/>
      <c r="H46" s="247"/>
      <c r="I46" s="247"/>
      <c r="J46" s="254"/>
      <c r="K46" s="255"/>
      <c r="L46" s="255"/>
      <c r="M46" s="256"/>
      <c r="O46" s="183">
        <f>E46</f>
        <v>0.33333333333333337</v>
      </c>
      <c r="P46" s="184" t="str">
        <f t="shared" ref="P46:R47" si="8">B46</f>
        <v>DDD3</v>
      </c>
      <c r="Q46" s="185">
        <f t="shared" si="8"/>
        <v>0.91666666666666663</v>
      </c>
      <c r="R46" s="185">
        <f t="shared" si="8"/>
        <v>1.25</v>
      </c>
      <c r="S46" s="92"/>
      <c r="T46" s="92"/>
    </row>
    <row r="47" spans="2:20" ht="18.5" x14ac:dyDescent="0.45">
      <c r="B47" s="138"/>
      <c r="C47" s="139"/>
      <c r="D47" s="128"/>
      <c r="E47" s="129"/>
      <c r="F47" s="244"/>
      <c r="G47" s="245"/>
      <c r="H47" s="245"/>
      <c r="I47" s="246"/>
      <c r="J47" s="254"/>
      <c r="K47" s="255"/>
      <c r="L47" s="255"/>
      <c r="M47" s="256"/>
      <c r="O47" s="183">
        <f>E47</f>
        <v>0</v>
      </c>
      <c r="P47" s="184">
        <f t="shared" si="8"/>
        <v>0</v>
      </c>
      <c r="Q47" s="185">
        <f t="shared" si="8"/>
        <v>0</v>
      </c>
      <c r="R47" s="185">
        <f t="shared" si="8"/>
        <v>0</v>
      </c>
      <c r="S47" s="92"/>
      <c r="T47" s="92"/>
    </row>
    <row r="48" spans="2:20" ht="18.5" x14ac:dyDescent="0.45">
      <c r="O48" s="183"/>
      <c r="P48" s="184"/>
      <c r="Q48" s="185"/>
      <c r="R48" s="185"/>
      <c r="S48" s="92"/>
      <c r="T48" s="92"/>
    </row>
    <row r="49" spans="2:13" ht="18.5" x14ac:dyDescent="0.45">
      <c r="B49" s="140"/>
      <c r="C49" s="140"/>
      <c r="D49" s="17"/>
      <c r="E49" s="18"/>
      <c r="F49" s="21"/>
      <c r="G49" s="21"/>
      <c r="H49" s="21"/>
      <c r="I49" s="21"/>
      <c r="J49" s="17"/>
      <c r="K49" s="17"/>
      <c r="L49" s="17"/>
      <c r="M49" s="17"/>
    </row>
    <row r="50" spans="2:13" ht="18.5" x14ac:dyDescent="0.45">
      <c r="B50" s="141" t="s">
        <v>21</v>
      </c>
      <c r="C50" s="140"/>
      <c r="D50" s="17"/>
      <c r="E50" s="17"/>
      <c r="F50" s="21"/>
      <c r="G50" s="21"/>
      <c r="H50" s="21"/>
      <c r="I50" s="21"/>
      <c r="J50" s="17"/>
      <c r="K50" s="17"/>
      <c r="L50" s="17"/>
      <c r="M50" s="17"/>
    </row>
    <row r="51" spans="2:13" ht="18.5" x14ac:dyDescent="0.45">
      <c r="B51" s="137" t="s">
        <v>22</v>
      </c>
      <c r="C51" s="137" t="s">
        <v>17</v>
      </c>
      <c r="D51" s="16" t="s">
        <v>18</v>
      </c>
      <c r="E51" s="16" t="s">
        <v>7</v>
      </c>
      <c r="F51" s="244" t="s">
        <v>19</v>
      </c>
      <c r="G51" s="245"/>
      <c r="H51" s="245"/>
      <c r="I51" s="246"/>
      <c r="J51" s="244" t="s">
        <v>20</v>
      </c>
      <c r="K51" s="245"/>
      <c r="L51" s="245"/>
      <c r="M51" s="246"/>
    </row>
    <row r="52" spans="2:13" ht="18.5" x14ac:dyDescent="0.45">
      <c r="B52" s="138" t="s">
        <v>194</v>
      </c>
      <c r="C52" s="139">
        <v>0.33333333333333331</v>
      </c>
      <c r="D52" s="128">
        <v>0.66666666666666663</v>
      </c>
      <c r="E52" s="129">
        <v>0.33333333333333331</v>
      </c>
      <c r="F52" s="247" t="str">
        <f>'Dvr '!A39</f>
        <v xml:space="preserve">Muhammad Ali Al-Nasser  </v>
      </c>
      <c r="G52" s="247"/>
      <c r="H52" s="247"/>
      <c r="I52" s="247"/>
      <c r="J52" s="257"/>
      <c r="K52" s="258"/>
      <c r="L52" s="258"/>
      <c r="M52" s="258"/>
    </row>
    <row r="53" spans="2:13" ht="18.5" x14ac:dyDescent="0.45">
      <c r="B53" s="138" t="s">
        <v>194</v>
      </c>
      <c r="C53" s="139">
        <v>0.33333333333333331</v>
      </c>
      <c r="D53" s="146">
        <v>0.66666666666666663</v>
      </c>
      <c r="E53" s="158">
        <v>0.33333333333333331</v>
      </c>
      <c r="F53" s="276" t="str">
        <f>'Dvr '!A18</f>
        <v>Abdulkareem Hamid Al-Ghamdi</v>
      </c>
      <c r="G53" s="276"/>
      <c r="H53" s="276"/>
      <c r="I53" s="276"/>
      <c r="J53" s="268"/>
      <c r="K53" s="269"/>
      <c r="L53" s="269"/>
      <c r="M53" s="269"/>
    </row>
    <row r="54" spans="2:13" ht="18.5" x14ac:dyDescent="0.45">
      <c r="B54" s="104" t="s">
        <v>208</v>
      </c>
      <c r="C54" s="146">
        <v>0.375</v>
      </c>
      <c r="D54" s="146">
        <v>0.70833333333333337</v>
      </c>
      <c r="E54" s="158">
        <v>0.33333333333333331</v>
      </c>
      <c r="F54" s="276" t="str">
        <f>'Dvr '!A25</f>
        <v>Faisal Abdul Rahman Al Naghmosh</v>
      </c>
      <c r="G54" s="276"/>
      <c r="H54" s="276"/>
      <c r="I54" s="276"/>
      <c r="J54" s="268"/>
      <c r="K54" s="269"/>
      <c r="L54" s="269"/>
      <c r="M54" s="269"/>
    </row>
    <row r="55" spans="2:13" ht="18.5" x14ac:dyDescent="0.45">
      <c r="B55" s="104" t="s">
        <v>208</v>
      </c>
      <c r="C55" s="146">
        <v>0.375</v>
      </c>
      <c r="D55" s="146">
        <v>0.70833333333333337</v>
      </c>
      <c r="E55" s="158">
        <v>0.33333333333333331</v>
      </c>
      <c r="F55" s="276" t="str">
        <f>'Dvr '!A29</f>
        <v>Qasim Abdullah Al-Muhanna</v>
      </c>
      <c r="G55" s="276"/>
      <c r="H55" s="276"/>
      <c r="I55" s="276"/>
      <c r="J55" s="268"/>
      <c r="K55" s="269"/>
      <c r="L55" s="269"/>
      <c r="M55" s="269"/>
    </row>
    <row r="56" spans="2:13" ht="18.5" x14ac:dyDescent="0.45">
      <c r="B56" s="104" t="s">
        <v>208</v>
      </c>
      <c r="C56" s="146">
        <v>0.375</v>
      </c>
      <c r="D56" s="146">
        <v>0.70833333333333337</v>
      </c>
      <c r="E56" s="158">
        <v>0.33333333333333331</v>
      </c>
      <c r="F56" s="276" t="str">
        <f>'Dvr '!A24</f>
        <v xml:space="preserve">Sadiq Majid Al Zawad </v>
      </c>
      <c r="G56" s="276"/>
      <c r="H56" s="276"/>
      <c r="I56" s="276"/>
      <c r="J56" s="268"/>
      <c r="K56" s="269"/>
      <c r="L56" s="269"/>
      <c r="M56" s="269"/>
    </row>
    <row r="57" spans="2:13" ht="18.5" x14ac:dyDescent="0.45">
      <c r="B57" s="104" t="s">
        <v>208</v>
      </c>
      <c r="C57" s="146">
        <v>0.375</v>
      </c>
      <c r="D57" s="146">
        <v>0.70833333333333337</v>
      </c>
      <c r="E57" s="158">
        <v>0.33333333333333331</v>
      </c>
      <c r="F57" s="276" t="str">
        <f>'Dvr '!A32</f>
        <v xml:space="preserve">Jamaan Ali Al-Zahrani </v>
      </c>
      <c r="G57" s="276"/>
      <c r="H57" s="276"/>
      <c r="I57" s="276"/>
      <c r="J57" s="268"/>
      <c r="K57" s="269"/>
      <c r="L57" s="269"/>
      <c r="M57" s="269"/>
    </row>
    <row r="58" spans="2:13" ht="18.5" x14ac:dyDescent="0.45">
      <c r="B58" s="104" t="s">
        <v>208</v>
      </c>
      <c r="C58" s="146">
        <v>0.375</v>
      </c>
      <c r="D58" s="146">
        <v>0.70833333333333337</v>
      </c>
      <c r="E58" s="158">
        <v>0.33333333333333331</v>
      </c>
      <c r="F58" s="276" t="str">
        <f>'Dvr '!A10</f>
        <v xml:space="preserve">Nayef Khaled Al-Sahli </v>
      </c>
      <c r="G58" s="276"/>
      <c r="H58" s="276"/>
      <c r="I58" s="276"/>
      <c r="J58" s="268"/>
      <c r="K58" s="269"/>
      <c r="L58" s="269"/>
      <c r="M58" s="269"/>
    </row>
    <row r="59" spans="2:13" ht="18.5" x14ac:dyDescent="0.45">
      <c r="B59" s="104" t="s">
        <v>208</v>
      </c>
      <c r="C59" s="146">
        <v>0.375</v>
      </c>
      <c r="D59" s="146">
        <v>0.70833333333333337</v>
      </c>
      <c r="E59" s="158">
        <v>0.33333333333333331</v>
      </c>
      <c r="F59" s="276" t="str">
        <f>'Dvr '!A31</f>
        <v>Abdulaziz Mohammed Al-Omani</v>
      </c>
      <c r="G59" s="276"/>
      <c r="H59" s="276"/>
      <c r="I59" s="276"/>
      <c r="J59" s="268"/>
      <c r="K59" s="269"/>
      <c r="L59" s="269"/>
      <c r="M59" s="269"/>
    </row>
    <row r="60" spans="2:13" ht="18.5" x14ac:dyDescent="0.45">
      <c r="B60" s="138" t="s">
        <v>194</v>
      </c>
      <c r="C60" s="146">
        <v>0.375</v>
      </c>
      <c r="D60" s="146">
        <v>0.70833333333333337</v>
      </c>
      <c r="E60" s="158">
        <v>0.33333333333333331</v>
      </c>
      <c r="F60" s="276" t="str">
        <f>'Dvr '!A16</f>
        <v>Zaki Mohammed Al Darwish</v>
      </c>
      <c r="G60" s="276"/>
      <c r="H60" s="276"/>
      <c r="I60" s="276"/>
      <c r="J60" s="248" t="s">
        <v>209</v>
      </c>
      <c r="K60" s="249"/>
      <c r="L60" s="249"/>
      <c r="M60" s="250"/>
    </row>
    <row r="61" spans="2:13" ht="18.5" x14ac:dyDescent="0.45">
      <c r="B61" s="140"/>
      <c r="C61" s="140"/>
      <c r="D61" s="17"/>
      <c r="E61" s="17"/>
      <c r="F61" s="21"/>
      <c r="G61" s="21"/>
      <c r="H61" s="21"/>
      <c r="I61" s="21"/>
      <c r="J61" s="17"/>
      <c r="K61" s="17"/>
      <c r="L61" s="17"/>
      <c r="M61" s="17"/>
    </row>
    <row r="62" spans="2:13" ht="18.5" x14ac:dyDescent="0.45">
      <c r="B62" s="142" t="s">
        <v>28</v>
      </c>
      <c r="C62" s="140"/>
      <c r="D62" s="17"/>
      <c r="E62" s="17"/>
      <c r="F62" s="21"/>
      <c r="G62" s="21"/>
      <c r="H62" s="21"/>
      <c r="I62" s="22" t="s">
        <v>23</v>
      </c>
      <c r="J62" s="17"/>
      <c r="K62" s="17"/>
      <c r="L62" s="17"/>
      <c r="M62" s="17"/>
    </row>
    <row r="63" spans="2:13" ht="18.5" x14ac:dyDescent="0.45">
      <c r="B63" s="137" t="s">
        <v>24</v>
      </c>
      <c r="C63" s="244" t="s">
        <v>19</v>
      </c>
      <c r="D63" s="245"/>
      <c r="E63" s="245"/>
      <c r="F63" s="246"/>
      <c r="G63" s="17"/>
      <c r="H63" s="17"/>
      <c r="I63" s="244" t="s">
        <v>19</v>
      </c>
      <c r="J63" s="245"/>
      <c r="K63" s="245"/>
      <c r="L63" s="246"/>
      <c r="M63" s="17"/>
    </row>
    <row r="64" spans="2:13" ht="18.5" x14ac:dyDescent="0.45">
      <c r="B64" s="138"/>
      <c r="C64" s="261"/>
      <c r="D64" s="262"/>
      <c r="E64" s="262"/>
      <c r="F64" s="263"/>
      <c r="G64" s="17"/>
      <c r="H64" s="17"/>
      <c r="I64" s="254" t="str">
        <f>'Dvr '!A7</f>
        <v>Zakaria Abdullah Al-Batran</v>
      </c>
      <c r="J64" s="255"/>
      <c r="K64" s="255"/>
      <c r="L64" s="256"/>
      <c r="M64" s="17"/>
    </row>
    <row r="65" spans="2:13" ht="18.5" x14ac:dyDescent="0.45">
      <c r="B65" s="138"/>
      <c r="C65" s="259"/>
      <c r="D65" s="260"/>
      <c r="E65" s="260"/>
      <c r="F65" s="257"/>
      <c r="G65" s="17"/>
      <c r="H65" s="17"/>
      <c r="I65" s="254" t="str">
        <f>'Dvr '!A8</f>
        <v xml:space="preserve">Ahmed Almadeh </v>
      </c>
      <c r="J65" s="255"/>
      <c r="K65" s="255"/>
      <c r="L65" s="256"/>
      <c r="M65" s="17"/>
    </row>
    <row r="66" spans="2:13" ht="18.5" x14ac:dyDescent="0.45">
      <c r="B66" s="143"/>
      <c r="C66" s="259"/>
      <c r="D66" s="260"/>
      <c r="E66" s="260"/>
      <c r="F66" s="257"/>
      <c r="G66" s="17"/>
      <c r="H66" s="17"/>
      <c r="I66" s="254" t="str">
        <f>'Dvr '!A23</f>
        <v xml:space="preserve">Omar Salem Al-Harbi </v>
      </c>
      <c r="J66" s="255"/>
      <c r="K66" s="255"/>
      <c r="L66" s="256"/>
      <c r="M66" s="17"/>
    </row>
    <row r="67" spans="2:13" ht="18.5" x14ac:dyDescent="0.45">
      <c r="B67" s="138"/>
      <c r="C67" s="258"/>
      <c r="D67" s="258"/>
      <c r="E67" s="258"/>
      <c r="F67" s="258"/>
      <c r="G67" s="17"/>
      <c r="H67" s="17"/>
      <c r="I67" s="247" t="str">
        <f>'Dvr '!A14</f>
        <v>Khaled Saleh Al-Zahrani</v>
      </c>
      <c r="J67" s="247"/>
      <c r="K67" s="247"/>
      <c r="L67" s="247"/>
      <c r="M67" s="17"/>
    </row>
    <row r="68" spans="2:13" ht="18.5" x14ac:dyDescent="0.45">
      <c r="B68" s="137"/>
      <c r="C68" s="265"/>
      <c r="D68" s="266"/>
      <c r="E68" s="266"/>
      <c r="F68" s="267"/>
      <c r="G68" s="17"/>
      <c r="H68" s="17"/>
      <c r="I68" s="247" t="str">
        <f>'Dvr '!A37</f>
        <v>Ali Saad Al-Ruwayjih</v>
      </c>
      <c r="J68" s="247"/>
      <c r="K68" s="247"/>
      <c r="L68" s="247"/>
      <c r="M68" s="17"/>
    </row>
    <row r="69" spans="2:13" ht="18.5" x14ac:dyDescent="0.45">
      <c r="B69" s="137"/>
      <c r="C69" s="265"/>
      <c r="D69" s="266"/>
      <c r="E69" s="266"/>
      <c r="F69" s="267"/>
      <c r="G69" s="17"/>
      <c r="H69" s="17"/>
      <c r="I69" s="254" t="str">
        <f>'Dvr '!A53</f>
        <v xml:space="preserve">Hussein Ali Al-Mubarak </v>
      </c>
      <c r="J69" s="255"/>
      <c r="K69" s="255"/>
      <c r="L69" s="256"/>
      <c r="M69" s="17"/>
    </row>
    <row r="70" spans="2:13" ht="18.5" x14ac:dyDescent="0.45">
      <c r="B70" s="137"/>
      <c r="C70" s="264"/>
      <c r="D70" s="264"/>
      <c r="E70" s="264"/>
      <c r="F70" s="264"/>
      <c r="G70" s="17"/>
      <c r="H70" s="17"/>
      <c r="I70" s="247" t="str">
        <f>'Dvr '!A27</f>
        <v>Vacancy1</v>
      </c>
      <c r="J70" s="247"/>
      <c r="K70" s="247"/>
      <c r="L70" s="247"/>
      <c r="M70" s="17"/>
    </row>
    <row r="71" spans="2:13" ht="18.5" x14ac:dyDescent="0.45">
      <c r="I71" s="254" t="str">
        <f>'Dvr '!A50</f>
        <v>Saleh A. Al Shehab</v>
      </c>
      <c r="J71" s="255"/>
      <c r="K71" s="255"/>
      <c r="L71" s="256"/>
    </row>
    <row r="72" spans="2:13" ht="18.5" x14ac:dyDescent="0.45">
      <c r="I72" s="248" t="str">
        <f>'Dvr '!A41</f>
        <v>Ali Hussain Al-Rashed</v>
      </c>
      <c r="J72" s="249"/>
      <c r="K72" s="249"/>
      <c r="L72" s="250"/>
    </row>
    <row r="73" spans="2:13" ht="18.5" x14ac:dyDescent="0.45">
      <c r="I73" s="247" t="str">
        <f>'Dvr '!A9</f>
        <v xml:space="preserve">Ali Ahmed Al-Farhan </v>
      </c>
      <c r="J73" s="247"/>
      <c r="K73" s="247"/>
      <c r="L73" s="247"/>
    </row>
    <row r="74" spans="2:13" ht="18.5" x14ac:dyDescent="0.45">
      <c r="I74" s="247" t="str">
        <f>'Dvr '!A21</f>
        <v>Hussein Abdullah Al Hamid</v>
      </c>
      <c r="J74" s="247"/>
      <c r="K74" s="247"/>
      <c r="L74" s="247"/>
    </row>
    <row r="75" spans="2:13" ht="18.5" x14ac:dyDescent="0.45">
      <c r="I75" s="247" t="str">
        <f>'Dvr '!A22</f>
        <v xml:space="preserve">Abdul Rahman Ahmed Al-Asiri </v>
      </c>
      <c r="J75" s="247"/>
      <c r="K75" s="247"/>
      <c r="L75" s="247"/>
    </row>
    <row r="76" spans="2:13" ht="18.5" x14ac:dyDescent="0.45">
      <c r="I76" s="254" t="str">
        <f>'Dvr '!A40</f>
        <v>Ahmed Habib Al-Mousa</v>
      </c>
      <c r="J76" s="255"/>
      <c r="K76" s="255"/>
      <c r="L76" s="256"/>
    </row>
  </sheetData>
  <mergeCells count="123">
    <mergeCell ref="F10:I10"/>
    <mergeCell ref="F60:I60"/>
    <mergeCell ref="J14:M14"/>
    <mergeCell ref="F23:I23"/>
    <mergeCell ref="F18:I18"/>
    <mergeCell ref="F22:I22"/>
    <mergeCell ref="J21:M21"/>
    <mergeCell ref="J23:M23"/>
    <mergeCell ref="J25:M25"/>
    <mergeCell ref="F24:I24"/>
    <mergeCell ref="F19:I19"/>
    <mergeCell ref="F21:I21"/>
    <mergeCell ref="J54:M54"/>
    <mergeCell ref="J55:M55"/>
    <mergeCell ref="J56:M56"/>
    <mergeCell ref="J57:M57"/>
    <mergeCell ref="J58:M58"/>
    <mergeCell ref="J59:M59"/>
    <mergeCell ref="J16:M16"/>
    <mergeCell ref="J12:M12"/>
    <mergeCell ref="J19:M19"/>
    <mergeCell ref="F13:I13"/>
    <mergeCell ref="F15:I15"/>
    <mergeCell ref="F17:I17"/>
    <mergeCell ref="I72:L72"/>
    <mergeCell ref="F47:I47"/>
    <mergeCell ref="J47:M47"/>
    <mergeCell ref="J45:M45"/>
    <mergeCell ref="I71:L71"/>
    <mergeCell ref="F53:I53"/>
    <mergeCell ref="F37:I37"/>
    <mergeCell ref="F39:I39"/>
    <mergeCell ref="I69:L69"/>
    <mergeCell ref="J38:M38"/>
    <mergeCell ref="F45:I45"/>
    <mergeCell ref="I66:L66"/>
    <mergeCell ref="I63:L63"/>
    <mergeCell ref="I68:L68"/>
    <mergeCell ref="I67:L67"/>
    <mergeCell ref="C65:F65"/>
    <mergeCell ref="F52:I52"/>
    <mergeCell ref="J43:M43"/>
    <mergeCell ref="J42:M42"/>
    <mergeCell ref="F42:I42"/>
    <mergeCell ref="F40:I40"/>
    <mergeCell ref="J40:M40"/>
    <mergeCell ref="F41:I41"/>
    <mergeCell ref="J41:M41"/>
    <mergeCell ref="C68:F68"/>
    <mergeCell ref="C69:F69"/>
    <mergeCell ref="J36:M36"/>
    <mergeCell ref="J44:M44"/>
    <mergeCell ref="I70:L70"/>
    <mergeCell ref="J52:M52"/>
    <mergeCell ref="F46:I46"/>
    <mergeCell ref="F44:I44"/>
    <mergeCell ref="I65:L65"/>
    <mergeCell ref="J46:M46"/>
    <mergeCell ref="J60:M60"/>
    <mergeCell ref="F43:I43"/>
    <mergeCell ref="J37:M37"/>
    <mergeCell ref="J39:M39"/>
    <mergeCell ref="I75:L75"/>
    <mergeCell ref="F34:I34"/>
    <mergeCell ref="F59:I59"/>
    <mergeCell ref="I76:L76"/>
    <mergeCell ref="F56:I56"/>
    <mergeCell ref="J24:M24"/>
    <mergeCell ref="F16:I16"/>
    <mergeCell ref="J18:M18"/>
    <mergeCell ref="C63:F63"/>
    <mergeCell ref="C64:F64"/>
    <mergeCell ref="I64:L64"/>
    <mergeCell ref="I73:L73"/>
    <mergeCell ref="C70:F70"/>
    <mergeCell ref="C66:F66"/>
    <mergeCell ref="F51:I51"/>
    <mergeCell ref="J53:M53"/>
    <mergeCell ref="J51:M51"/>
    <mergeCell ref="J33:M33"/>
    <mergeCell ref="J20:M20"/>
    <mergeCell ref="F35:I35"/>
    <mergeCell ref="I74:L74"/>
    <mergeCell ref="C67:F67"/>
    <mergeCell ref="F57:I57"/>
    <mergeCell ref="F54:I54"/>
    <mergeCell ref="F32:I32"/>
    <mergeCell ref="F58:I58"/>
    <mergeCell ref="J32:M32"/>
    <mergeCell ref="F28:I28"/>
    <mergeCell ref="J26:M26"/>
    <mergeCell ref="F36:I36"/>
    <mergeCell ref="F30:I30"/>
    <mergeCell ref="F55:I55"/>
    <mergeCell ref="F26:I26"/>
    <mergeCell ref="F27:I27"/>
    <mergeCell ref="J27:M27"/>
    <mergeCell ref="J35:M35"/>
    <mergeCell ref="J30:M30"/>
    <mergeCell ref="F31:I31"/>
    <mergeCell ref="J31:M31"/>
    <mergeCell ref="J34:M34"/>
    <mergeCell ref="J28:M28"/>
    <mergeCell ref="F33:I33"/>
    <mergeCell ref="F29:I29"/>
    <mergeCell ref="J29:M29"/>
    <mergeCell ref="F25:I25"/>
    <mergeCell ref="B4:C4"/>
    <mergeCell ref="D4:E4"/>
    <mergeCell ref="F8:I8"/>
    <mergeCell ref="J8:M8"/>
    <mergeCell ref="F38:I38"/>
    <mergeCell ref="J22:M22"/>
    <mergeCell ref="F20:I20"/>
    <mergeCell ref="J10:M10"/>
    <mergeCell ref="F14:I14"/>
    <mergeCell ref="F9:I9"/>
    <mergeCell ref="F11:I11"/>
    <mergeCell ref="J9:M9"/>
    <mergeCell ref="J11:M11"/>
    <mergeCell ref="J13:M13"/>
    <mergeCell ref="J15:M15"/>
    <mergeCell ref="J17:M17"/>
  </mergeCells>
  <conditionalFormatting sqref="C38:D47 C10:D35">
    <cfRule type="containsText" dxfId="303" priority="63" operator="containsText" text="MLD5">
      <formula>NOT(ISERROR(SEARCH("MLD5",C10)))</formula>
    </cfRule>
    <cfRule type="containsText" dxfId="302" priority="64" operator="containsText" text="MLD4">
      <formula>NOT(ISERROR(SEARCH("MLD4",C10)))</formula>
    </cfRule>
    <cfRule type="containsText" dxfId="301" priority="65" operator="containsText" text="MLD2">
      <formula>NOT(ISERROR(SEARCH("MLD2",C10)))</formula>
    </cfRule>
    <cfRule type="containsText" dxfId="300" priority="66" operator="containsText" text="TC">
      <formula>NOT(ISERROR(SEARCH("TC",C10)))</formula>
    </cfRule>
    <cfRule type="containsText" dxfId="299" priority="67" operator="containsText" text="N">
      <formula>NOT(ISERROR(SEARCH("N",C10)))</formula>
    </cfRule>
  </conditionalFormatting>
  <conditionalFormatting sqref="C54:D60">
    <cfRule type="containsText" dxfId="298" priority="1" operator="containsText" text="TC">
      <formula>NOT(ISERROR(SEARCH("TC",C54)))</formula>
    </cfRule>
  </conditionalFormatting>
  <conditionalFormatting sqref="C54:E59">
    <cfRule type="containsText" dxfId="297" priority="11" operator="containsText" text="MLD5">
      <formula>NOT(ISERROR(SEARCH("MLD5",C54)))</formula>
    </cfRule>
    <cfRule type="containsText" dxfId="296" priority="12" operator="containsText" text="MLD4">
      <formula>NOT(ISERROR(SEARCH("MLD4",C54)))</formula>
    </cfRule>
    <cfRule type="containsText" dxfId="295" priority="13" operator="containsText" text="MLD2">
      <formula>NOT(ISERROR(SEARCH("MLD2",C54)))</formula>
    </cfRule>
  </conditionalFormatting>
  <conditionalFormatting sqref="C54:E60">
    <cfRule type="containsText" dxfId="294" priority="2" operator="containsText" text="N">
      <formula>NOT(ISERROR(SEARCH("N",C54)))</formula>
    </cfRule>
  </conditionalFormatting>
  <conditionalFormatting sqref="C60:E60">
    <cfRule type="containsText" dxfId="293" priority="3" operator="containsText" text="MLD5">
      <formula>NOT(ISERROR(SEARCH("MLD5",C60)))</formula>
    </cfRule>
    <cfRule type="containsText" dxfId="292" priority="4" operator="containsText" text="MLD4">
      <formula>NOT(ISERROR(SEARCH("MLD4",C60)))</formula>
    </cfRule>
    <cfRule type="containsText" dxfId="291" priority="5" operator="containsText" text="MLD2">
      <formula>NOT(ISERROR(SEARCH("MLD2",C60)))</formula>
    </cfRule>
  </conditionalFormatting>
  <conditionalFormatting sqref="C64:F68 I64:L76">
    <cfRule type="duplicateValues" dxfId="290" priority="24395"/>
  </conditionalFormatting>
  <conditionalFormatting sqref="C64:F70 I64:L76">
    <cfRule type="duplicateValues" dxfId="289" priority="24136"/>
  </conditionalFormatting>
  <conditionalFormatting sqref="E10:E47">
    <cfRule type="containsText" dxfId="288" priority="56" operator="containsText" text="MLD5">
      <formula>NOT(ISERROR(SEARCH("MLD5",E10)))</formula>
    </cfRule>
    <cfRule type="containsText" dxfId="287" priority="57" operator="containsText" text="MLD4">
      <formula>NOT(ISERROR(SEARCH("MLD4",E10)))</formula>
    </cfRule>
    <cfRule type="containsText" dxfId="286" priority="58" operator="containsText" text="MLD2">
      <formula>NOT(ISERROR(SEARCH("MLD2",E10)))</formula>
    </cfRule>
    <cfRule type="containsText" dxfId="285" priority="59" operator="containsText" text="N">
      <formula>NOT(ISERROR(SEARCH("N",E10)))</formula>
    </cfRule>
    <cfRule type="containsText" dxfId="284" priority="60" operator="containsText" text="SP">
      <formula>NOT(ISERROR(SEARCH("SP",E10)))</formula>
    </cfRule>
    <cfRule type="containsText" dxfId="283" priority="61" operator="containsText" text="STB">
      <formula>NOT(ISERROR(SEARCH("STB",E10)))</formula>
    </cfRule>
    <cfRule type="containsText" dxfId="282" priority="62" operator="containsText" text="MLD">
      <formula>NOT(ISERROR(SEARCH("MLD",E10)))</formula>
    </cfRule>
  </conditionalFormatting>
  <conditionalFormatting sqref="E52:E53">
    <cfRule type="containsText" dxfId="281" priority="204" operator="containsText" text="MLD5">
      <formula>NOT(ISERROR(SEARCH("MLD5",E52)))</formula>
    </cfRule>
    <cfRule type="containsText" dxfId="280" priority="205" operator="containsText" text="MLD4">
      <formula>NOT(ISERROR(SEARCH("MLD4",E52)))</formula>
    </cfRule>
    <cfRule type="containsText" dxfId="279" priority="206" operator="containsText" text="MLD2">
      <formula>NOT(ISERROR(SEARCH("MLD2",E52)))</formula>
    </cfRule>
    <cfRule type="containsText" dxfId="278" priority="207" operator="containsText" text="N">
      <formula>NOT(ISERROR(SEARCH("N",E52)))</formula>
    </cfRule>
    <cfRule type="containsText" dxfId="277" priority="208" operator="containsText" text="SP">
      <formula>NOT(ISERROR(SEARCH("SP",E52)))</formula>
    </cfRule>
    <cfRule type="containsText" dxfId="276" priority="209" operator="containsText" text="STB">
      <formula>NOT(ISERROR(SEARCH("STB",E52)))</formula>
    </cfRule>
    <cfRule type="containsText" dxfId="275" priority="210" operator="containsText" text="MLD">
      <formula>NOT(ISERROR(SEARCH("MLD",E52)))</formula>
    </cfRule>
  </conditionalFormatting>
  <conditionalFormatting sqref="E54:E60">
    <cfRule type="containsText" dxfId="274" priority="8" operator="containsText" text="SP">
      <formula>NOT(ISERROR(SEARCH("SP",E54)))</formula>
    </cfRule>
    <cfRule type="containsText" dxfId="273" priority="9" operator="containsText" text="STB">
      <formula>NOT(ISERROR(SEARCH("STB",E54)))</formula>
    </cfRule>
    <cfRule type="containsText" dxfId="272" priority="10" operator="containsText" text="MLD">
      <formula>NOT(ISERROR(SEARCH("MLD",E54)))</formula>
    </cfRule>
  </conditionalFormatting>
  <conditionalFormatting sqref="F32:I32 F10:I10 F28:I28 F36:I36 F34:I34 F30:I30 F22:M22 F52:I60 F14:I14 F16:I16 F18:I18 F20:I20 F24:I24 F26:I26 F38:I38 F40:I40 F42:I42 F44:I44 F46:I46">
    <cfRule type="duplicateValues" dxfId="271" priority="24393"/>
    <cfRule type="duplicateValues" dxfId="270" priority="24394"/>
  </conditionalFormatting>
  <pageMargins left="0.7" right="0.7" top="0.75" bottom="0.75" header="0.3" footer="0.3"/>
  <pageSetup paperSize="9" scale="42" orientation="portrait" r:id="rId1"/>
  <headerFooter>
    <oddHeader>&amp;R&amp;D</oddHeader>
  </headerFooter>
  <colBreaks count="1" manualBreakCount="1">
    <brk id="14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2:T76"/>
  <sheetViews>
    <sheetView tabSelected="1" topLeftCell="A40" zoomScale="64" zoomScaleNormal="70" workbookViewId="0">
      <selection activeCell="B52" sqref="B52:I58"/>
    </sheetView>
  </sheetViews>
  <sheetFormatPr defaultColWidth="9" defaultRowHeight="14.5" x14ac:dyDescent="0.35"/>
  <cols>
    <col min="1" max="1" width="9" style="11"/>
    <col min="2" max="2" width="13.81640625" style="134" customWidth="1"/>
    <col min="3" max="3" width="12.81640625" style="134" customWidth="1"/>
    <col min="4" max="5" width="12.81640625" style="11" customWidth="1"/>
    <col min="6" max="7" width="9.1796875" style="11" customWidth="1"/>
    <col min="8" max="8" width="9" style="11" customWidth="1"/>
    <col min="9" max="9" width="14.81640625" style="11" bestFit="1" customWidth="1"/>
    <col min="10" max="11" width="9" style="11"/>
    <col min="12" max="12" width="12.453125" style="11" customWidth="1"/>
    <col min="13" max="13" width="4.1796875" style="11" customWidth="1"/>
    <col min="14" max="14" width="9" style="74"/>
    <col min="15" max="18" width="9" style="182" hidden="1" customWidth="1"/>
    <col min="19" max="20" width="9" style="74"/>
    <col min="21" max="22" width="9" style="11"/>
    <col min="23" max="23" width="33.1796875" style="11" customWidth="1"/>
    <col min="24" max="16384" width="9" style="11"/>
  </cols>
  <sheetData>
    <row r="2" spans="2:18" ht="61.5" x14ac:dyDescent="1.35">
      <c r="D2" s="12" t="s">
        <v>14</v>
      </c>
    </row>
    <row r="4" spans="2:18" ht="28.5" x14ac:dyDescent="0.65">
      <c r="B4" s="251" t="s">
        <v>2</v>
      </c>
      <c r="C4" s="251"/>
      <c r="D4" s="252">
        <f>'DAS Mon'!D4+1</f>
        <v>45930</v>
      </c>
      <c r="E4" s="252"/>
      <c r="F4" s="13"/>
      <c r="G4" s="13"/>
      <c r="H4" s="13"/>
      <c r="I4" s="13"/>
      <c r="J4" s="13"/>
      <c r="K4" s="13"/>
      <c r="L4" s="13"/>
    </row>
    <row r="5" spans="2:18" ht="28.5" x14ac:dyDescent="0.65">
      <c r="B5" s="135" t="s">
        <v>15</v>
      </c>
      <c r="C5" s="135"/>
      <c r="D5" s="14"/>
      <c r="E5" s="13"/>
      <c r="F5" s="13"/>
      <c r="G5" s="13"/>
      <c r="H5" s="13"/>
      <c r="I5" s="13"/>
      <c r="J5" s="13"/>
      <c r="K5" s="14" t="s">
        <v>51</v>
      </c>
      <c r="L5" s="13"/>
    </row>
    <row r="6" spans="2:18" ht="28.5" x14ac:dyDescent="0.65">
      <c r="C6" s="136"/>
      <c r="D6" s="15"/>
    </row>
    <row r="8" spans="2:18" ht="18.5" x14ac:dyDescent="0.45">
      <c r="B8" s="137" t="s">
        <v>16</v>
      </c>
      <c r="C8" s="160" t="s">
        <v>17</v>
      </c>
      <c r="D8" s="16" t="s">
        <v>18</v>
      </c>
      <c r="E8" s="16" t="s">
        <v>7</v>
      </c>
      <c r="F8" s="253" t="s">
        <v>19</v>
      </c>
      <c r="G8" s="253"/>
      <c r="H8" s="253"/>
      <c r="I8" s="253"/>
      <c r="J8" s="244" t="s">
        <v>20</v>
      </c>
      <c r="K8" s="245"/>
      <c r="L8" s="245"/>
      <c r="M8" s="246"/>
    </row>
    <row r="9" spans="2:18" ht="18.5" x14ac:dyDescent="0.45">
      <c r="B9" s="137"/>
      <c r="C9" s="137"/>
      <c r="D9" s="16"/>
      <c r="E9" s="16"/>
      <c r="F9" s="244"/>
      <c r="G9" s="245"/>
      <c r="H9" s="245"/>
      <c r="I9" s="246"/>
      <c r="J9" s="244"/>
      <c r="K9" s="245"/>
      <c r="L9" s="245"/>
      <c r="M9" s="246"/>
      <c r="O9" s="183">
        <f>E9</f>
        <v>0</v>
      </c>
      <c r="P9" s="184">
        <f>B9</f>
        <v>0</v>
      </c>
      <c r="Q9" s="185">
        <f>C9</f>
        <v>0</v>
      </c>
      <c r="R9" s="185">
        <f>D9</f>
        <v>0</v>
      </c>
    </row>
    <row r="10" spans="2:18" ht="18.5" x14ac:dyDescent="0.45">
      <c r="B10" s="138" t="s">
        <v>162</v>
      </c>
      <c r="C10" s="139">
        <v>0.15486111111111112</v>
      </c>
      <c r="D10" s="146">
        <v>0.48819444444444443</v>
      </c>
      <c r="E10" s="129">
        <f>D10-C10</f>
        <v>0.33333333333333331</v>
      </c>
      <c r="F10" s="247" t="str">
        <f>'Dvr '!A7</f>
        <v>Zakaria Abdullah Al-Batran</v>
      </c>
      <c r="G10" s="247"/>
      <c r="H10" s="247"/>
      <c r="I10" s="247"/>
      <c r="J10" s="244"/>
      <c r="K10" s="245"/>
      <c r="L10" s="245"/>
      <c r="M10" s="246"/>
      <c r="O10" s="183">
        <f t="shared" ref="O10:O46" si="0">E10</f>
        <v>0.33333333333333331</v>
      </c>
      <c r="P10" s="184" t="str">
        <f t="shared" ref="P10:P46" si="1">B10</f>
        <v>SP</v>
      </c>
      <c r="Q10" s="185">
        <f t="shared" ref="Q10:Q46" si="2">C10</f>
        <v>0.15486111111111112</v>
      </c>
      <c r="R10" s="185">
        <f t="shared" ref="R10:R46" si="3">D10</f>
        <v>0.48819444444444443</v>
      </c>
    </row>
    <row r="11" spans="2:18" ht="18.5" x14ac:dyDescent="0.45">
      <c r="B11" s="138"/>
      <c r="C11" s="139"/>
      <c r="D11" s="146"/>
      <c r="E11" s="129"/>
      <c r="F11" s="244"/>
      <c r="G11" s="245"/>
      <c r="H11" s="245"/>
      <c r="I11" s="246"/>
      <c r="J11" s="244"/>
      <c r="K11" s="245"/>
      <c r="L11" s="245"/>
      <c r="M11" s="246"/>
      <c r="O11" s="183">
        <f t="shared" si="0"/>
        <v>0</v>
      </c>
      <c r="P11" s="184">
        <f t="shared" si="1"/>
        <v>0</v>
      </c>
      <c r="Q11" s="185">
        <f t="shared" si="2"/>
        <v>0</v>
      </c>
      <c r="R11" s="185">
        <f t="shared" si="3"/>
        <v>0</v>
      </c>
    </row>
    <row r="12" spans="2:18" ht="18.5" x14ac:dyDescent="0.45">
      <c r="B12" s="138" t="s">
        <v>171</v>
      </c>
      <c r="C12" s="139">
        <v>0.20833333333333334</v>
      </c>
      <c r="D12" s="146">
        <v>0.57986111111111116</v>
      </c>
      <c r="E12" s="129">
        <f>D12-C12</f>
        <v>0.37152777777777779</v>
      </c>
      <c r="F12" s="247" t="str">
        <f>'Dvr '!A20</f>
        <v>Ali Fadel Al-Hamada</v>
      </c>
      <c r="G12" s="247"/>
      <c r="H12" s="247"/>
      <c r="I12" s="247"/>
      <c r="J12" s="244"/>
      <c r="K12" s="245"/>
      <c r="L12" s="245"/>
      <c r="M12" s="246"/>
      <c r="O12" s="183">
        <f t="shared" si="0"/>
        <v>0.37152777777777779</v>
      </c>
      <c r="P12" s="184" t="str">
        <f t="shared" si="1"/>
        <v>DSBY 1</v>
      </c>
      <c r="Q12" s="185">
        <f t="shared" si="2"/>
        <v>0.20833333333333334</v>
      </c>
      <c r="R12" s="185">
        <f t="shared" si="3"/>
        <v>0.57986111111111116</v>
      </c>
    </row>
    <row r="13" spans="2:18" ht="18.5" x14ac:dyDescent="0.45">
      <c r="B13" s="138"/>
      <c r="C13" s="139"/>
      <c r="D13" s="146"/>
      <c r="E13" s="129"/>
      <c r="F13" s="244"/>
      <c r="G13" s="245"/>
      <c r="H13" s="245"/>
      <c r="I13" s="246"/>
      <c r="J13" s="244"/>
      <c r="K13" s="245"/>
      <c r="L13" s="245"/>
      <c r="M13" s="246"/>
      <c r="O13" s="183">
        <f t="shared" si="0"/>
        <v>0</v>
      </c>
      <c r="P13" s="184">
        <f t="shared" si="1"/>
        <v>0</v>
      </c>
      <c r="Q13" s="185">
        <f t="shared" si="2"/>
        <v>0</v>
      </c>
      <c r="R13" s="185">
        <f t="shared" si="3"/>
        <v>0</v>
      </c>
    </row>
    <row r="14" spans="2:18" ht="18.5" x14ac:dyDescent="0.45">
      <c r="B14" s="138" t="s">
        <v>162</v>
      </c>
      <c r="C14" s="139">
        <v>0.20833333333333334</v>
      </c>
      <c r="D14" s="146">
        <v>0.54166666666666663</v>
      </c>
      <c r="E14" s="129">
        <f>D14-C14</f>
        <v>0.33333333333333326</v>
      </c>
      <c r="F14" s="247" t="str">
        <f>'Dvr '!A16</f>
        <v>Zaki Mohammed Al Darwish</v>
      </c>
      <c r="G14" s="247"/>
      <c r="H14" s="247"/>
      <c r="I14" s="247"/>
      <c r="J14" s="244"/>
      <c r="K14" s="245"/>
      <c r="L14" s="245"/>
      <c r="M14" s="246"/>
      <c r="O14" s="183">
        <f t="shared" si="0"/>
        <v>0.33333333333333326</v>
      </c>
      <c r="P14" s="184" t="str">
        <f t="shared" si="1"/>
        <v>SP</v>
      </c>
      <c r="Q14" s="185">
        <f t="shared" si="2"/>
        <v>0.20833333333333334</v>
      </c>
      <c r="R14" s="185">
        <f t="shared" si="3"/>
        <v>0.54166666666666663</v>
      </c>
    </row>
    <row r="15" spans="2:18" ht="18.5" x14ac:dyDescent="0.45">
      <c r="B15" s="138"/>
      <c r="C15" s="139"/>
      <c r="D15" s="146"/>
      <c r="E15" s="129"/>
      <c r="F15" s="244"/>
      <c r="G15" s="245"/>
      <c r="H15" s="245"/>
      <c r="I15" s="246"/>
      <c r="J15" s="244"/>
      <c r="K15" s="245"/>
      <c r="L15" s="245"/>
      <c r="M15" s="246"/>
      <c r="O15" s="183">
        <f t="shared" si="0"/>
        <v>0</v>
      </c>
      <c r="P15" s="184">
        <f t="shared" si="1"/>
        <v>0</v>
      </c>
      <c r="Q15" s="185">
        <f t="shared" si="2"/>
        <v>0</v>
      </c>
      <c r="R15" s="185">
        <f t="shared" si="3"/>
        <v>0</v>
      </c>
    </row>
    <row r="16" spans="2:18" ht="18.5" x14ac:dyDescent="0.45">
      <c r="B16" s="138" t="s">
        <v>172</v>
      </c>
      <c r="C16" s="139">
        <v>0.20833333333333334</v>
      </c>
      <c r="D16" s="146">
        <v>0.60416666666666663</v>
      </c>
      <c r="E16" s="129">
        <f>D16-C16</f>
        <v>0.39583333333333326</v>
      </c>
      <c r="F16" s="247" t="str">
        <f>'Dvr '!A37</f>
        <v>Ali Saad Al-Ruwayjih</v>
      </c>
      <c r="G16" s="247"/>
      <c r="H16" s="247"/>
      <c r="I16" s="247"/>
      <c r="J16" s="244"/>
      <c r="K16" s="245"/>
      <c r="L16" s="245"/>
      <c r="M16" s="246"/>
      <c r="O16" s="183">
        <f t="shared" si="0"/>
        <v>0.39583333333333326</v>
      </c>
      <c r="P16" s="184" t="str">
        <f t="shared" si="1"/>
        <v>HSBY 1</v>
      </c>
      <c r="Q16" s="185">
        <f t="shared" si="2"/>
        <v>0.20833333333333334</v>
      </c>
      <c r="R16" s="185">
        <f t="shared" si="3"/>
        <v>0.60416666666666663</v>
      </c>
    </row>
    <row r="17" spans="2:18" ht="18.5" x14ac:dyDescent="0.45">
      <c r="B17" s="138"/>
      <c r="C17" s="139"/>
      <c r="D17" s="146"/>
      <c r="E17" s="129"/>
      <c r="F17" s="244"/>
      <c r="G17" s="245"/>
      <c r="H17" s="245"/>
      <c r="I17" s="246"/>
      <c r="J17" s="244"/>
      <c r="K17" s="245"/>
      <c r="L17" s="245"/>
      <c r="M17" s="246"/>
      <c r="O17" s="183">
        <f t="shared" si="0"/>
        <v>0</v>
      </c>
      <c r="P17" s="184">
        <f t="shared" si="1"/>
        <v>0</v>
      </c>
      <c r="Q17" s="185">
        <f t="shared" si="2"/>
        <v>0</v>
      </c>
      <c r="R17" s="185">
        <f t="shared" si="3"/>
        <v>0</v>
      </c>
    </row>
    <row r="18" spans="2:18" ht="18.5" x14ac:dyDescent="0.45">
      <c r="B18" s="138" t="s">
        <v>173</v>
      </c>
      <c r="C18" s="139">
        <v>0.23055555555555557</v>
      </c>
      <c r="D18" s="146">
        <v>0.68819444444444444</v>
      </c>
      <c r="E18" s="129">
        <f>D18-C18</f>
        <v>0.45763888888888887</v>
      </c>
      <c r="F18" s="276" t="str">
        <f>'Dvr '!A42</f>
        <v>Mohammed Abdulrahman Al-Nwaiser</v>
      </c>
      <c r="G18" s="276"/>
      <c r="H18" s="276"/>
      <c r="I18" s="276"/>
      <c r="J18" s="244"/>
      <c r="K18" s="245"/>
      <c r="L18" s="245"/>
      <c r="M18" s="246"/>
      <c r="O18" s="183">
        <f t="shared" si="0"/>
        <v>0.45763888888888887</v>
      </c>
      <c r="P18" s="184" t="str">
        <f t="shared" si="1"/>
        <v>MLD3&amp;10</v>
      </c>
      <c r="Q18" s="185">
        <f t="shared" si="2"/>
        <v>0.23055555555555557</v>
      </c>
      <c r="R18" s="185">
        <f t="shared" si="3"/>
        <v>0.68819444444444444</v>
      </c>
    </row>
    <row r="19" spans="2:18" ht="18.5" x14ac:dyDescent="0.45">
      <c r="B19" s="138"/>
      <c r="C19" s="139"/>
      <c r="D19" s="146"/>
      <c r="E19" s="129"/>
      <c r="F19" s="244"/>
      <c r="G19" s="245"/>
      <c r="H19" s="245"/>
      <c r="I19" s="246"/>
      <c r="J19" s="244"/>
      <c r="K19" s="245"/>
      <c r="L19" s="245"/>
      <c r="M19" s="246"/>
      <c r="O19" s="183">
        <f t="shared" si="0"/>
        <v>0</v>
      </c>
      <c r="P19" s="184">
        <f t="shared" si="1"/>
        <v>0</v>
      </c>
      <c r="Q19" s="185">
        <f t="shared" si="2"/>
        <v>0</v>
      </c>
      <c r="R19" s="185">
        <f t="shared" si="3"/>
        <v>0</v>
      </c>
    </row>
    <row r="20" spans="2:18" ht="18.5" x14ac:dyDescent="0.45">
      <c r="B20" s="138" t="s">
        <v>181</v>
      </c>
      <c r="C20" s="139">
        <v>0.25</v>
      </c>
      <c r="D20" s="146">
        <v>0.58333333333333337</v>
      </c>
      <c r="E20" s="129">
        <f>D20-C20</f>
        <v>0.33333333333333337</v>
      </c>
      <c r="F20" s="247" t="str">
        <f>'Dvr '!A52</f>
        <v>Saleh Hussein Al-Saleh</v>
      </c>
      <c r="G20" s="247"/>
      <c r="H20" s="247"/>
      <c r="I20" s="247"/>
      <c r="J20" s="244"/>
      <c r="K20" s="245"/>
      <c r="L20" s="245"/>
      <c r="M20" s="246"/>
      <c r="O20" s="183">
        <f t="shared" si="0"/>
        <v>0.33333333333333337</v>
      </c>
      <c r="P20" s="184" t="str">
        <f t="shared" si="1"/>
        <v>DDD1</v>
      </c>
      <c r="Q20" s="185">
        <f t="shared" si="2"/>
        <v>0.25</v>
      </c>
      <c r="R20" s="185">
        <f t="shared" si="3"/>
        <v>0.58333333333333337</v>
      </c>
    </row>
    <row r="21" spans="2:18" ht="18.5" x14ac:dyDescent="0.45">
      <c r="B21" s="138"/>
      <c r="C21" s="139"/>
      <c r="D21" s="146"/>
      <c r="E21" s="129"/>
      <c r="F21" s="244"/>
      <c r="G21" s="245"/>
      <c r="H21" s="245"/>
      <c r="I21" s="246"/>
      <c r="J21" s="244"/>
      <c r="K21" s="245"/>
      <c r="L21" s="245"/>
      <c r="M21" s="246"/>
      <c r="O21" s="183">
        <f t="shared" si="0"/>
        <v>0</v>
      </c>
      <c r="P21" s="184">
        <f t="shared" si="1"/>
        <v>0</v>
      </c>
      <c r="Q21" s="185">
        <f t="shared" si="2"/>
        <v>0</v>
      </c>
      <c r="R21" s="185">
        <f t="shared" si="3"/>
        <v>0</v>
      </c>
    </row>
    <row r="22" spans="2:18" ht="18.5" x14ac:dyDescent="0.45">
      <c r="B22" s="138" t="s">
        <v>181</v>
      </c>
      <c r="C22" s="139">
        <v>0.25</v>
      </c>
      <c r="D22" s="146">
        <v>0.58333333333333337</v>
      </c>
      <c r="E22" s="129">
        <f>D22-C22</f>
        <v>0.33333333333333337</v>
      </c>
      <c r="F22" s="247" t="str">
        <f>'Dvr '!A53</f>
        <v xml:space="preserve">Hussein Ali Al-Mubarak </v>
      </c>
      <c r="G22" s="247"/>
      <c r="H22" s="247"/>
      <c r="I22" s="247"/>
      <c r="J22" s="244"/>
      <c r="K22" s="245"/>
      <c r="L22" s="245"/>
      <c r="M22" s="246"/>
      <c r="O22" s="183">
        <f t="shared" si="0"/>
        <v>0.33333333333333337</v>
      </c>
      <c r="P22" s="184" t="str">
        <f t="shared" si="1"/>
        <v>DDD1</v>
      </c>
      <c r="Q22" s="185">
        <f t="shared" si="2"/>
        <v>0.25</v>
      </c>
      <c r="R22" s="185">
        <f t="shared" si="3"/>
        <v>0.58333333333333337</v>
      </c>
    </row>
    <row r="23" spans="2:18" ht="18.5" x14ac:dyDescent="0.45">
      <c r="B23" s="138"/>
      <c r="C23" s="139"/>
      <c r="D23" s="146"/>
      <c r="E23" s="129"/>
      <c r="F23" s="244"/>
      <c r="G23" s="245"/>
      <c r="H23" s="245"/>
      <c r="I23" s="246"/>
      <c r="J23" s="244"/>
      <c r="K23" s="245"/>
      <c r="L23" s="245"/>
      <c r="M23" s="246"/>
      <c r="O23" s="183">
        <f t="shared" si="0"/>
        <v>0</v>
      </c>
      <c r="P23" s="184">
        <f t="shared" si="1"/>
        <v>0</v>
      </c>
      <c r="Q23" s="185">
        <f t="shared" si="2"/>
        <v>0</v>
      </c>
      <c r="R23" s="185">
        <f t="shared" si="3"/>
        <v>0</v>
      </c>
    </row>
    <row r="24" spans="2:18" ht="18.5" x14ac:dyDescent="0.45">
      <c r="B24" s="138" t="s">
        <v>175</v>
      </c>
      <c r="C24" s="139">
        <v>0.57986111111111116</v>
      </c>
      <c r="D24" s="146">
        <v>0.99305555555555558</v>
      </c>
      <c r="E24" s="129">
        <f>D24-C24</f>
        <v>0.41319444444444442</v>
      </c>
      <c r="F24" s="247" t="str">
        <f>'Dvr '!A17</f>
        <v xml:space="preserve">Attia Saad Al-Hazmi </v>
      </c>
      <c r="G24" s="247"/>
      <c r="H24" s="247"/>
      <c r="I24" s="247"/>
      <c r="J24" s="244"/>
      <c r="K24" s="245"/>
      <c r="L24" s="245"/>
      <c r="M24" s="246"/>
      <c r="O24" s="183">
        <f t="shared" si="0"/>
        <v>0.41319444444444442</v>
      </c>
      <c r="P24" s="184" t="str">
        <f t="shared" si="1"/>
        <v>DSBY 2</v>
      </c>
      <c r="Q24" s="185">
        <f t="shared" si="2"/>
        <v>0.57986111111111116</v>
      </c>
      <c r="R24" s="185">
        <f t="shared" si="3"/>
        <v>0.99305555555555558</v>
      </c>
    </row>
    <row r="25" spans="2:18" ht="18.5" x14ac:dyDescent="0.45">
      <c r="B25" s="138"/>
      <c r="C25" s="139"/>
      <c r="D25" s="146"/>
      <c r="E25" s="129"/>
      <c r="J25" s="244"/>
      <c r="K25" s="245"/>
      <c r="L25" s="245"/>
      <c r="M25" s="246"/>
      <c r="O25" s="183">
        <f t="shared" ref="O25:O26" si="4">E25</f>
        <v>0</v>
      </c>
      <c r="P25" s="184">
        <f t="shared" ref="P25:P26" si="5">B25</f>
        <v>0</v>
      </c>
      <c r="Q25" s="185">
        <f t="shared" ref="Q25:Q26" si="6">C25</f>
        <v>0</v>
      </c>
      <c r="R25" s="185">
        <f t="shared" ref="R25:R26" si="7">D25</f>
        <v>0</v>
      </c>
    </row>
    <row r="26" spans="2:18" ht="18.5" x14ac:dyDescent="0.45">
      <c r="B26" s="138" t="s">
        <v>162</v>
      </c>
      <c r="C26" s="139">
        <v>0.58333333333333337</v>
      </c>
      <c r="D26" s="146">
        <v>0.91666666666666663</v>
      </c>
      <c r="E26" s="129">
        <f>D26-C26</f>
        <v>0.33333333333333326</v>
      </c>
      <c r="F26" s="247" t="str">
        <f>'Dvr '!A12</f>
        <v>Ali Hassan Almeer</v>
      </c>
      <c r="G26" s="247"/>
      <c r="H26" s="247"/>
      <c r="I26" s="247"/>
      <c r="J26" s="244"/>
      <c r="K26" s="245"/>
      <c r="L26" s="245"/>
      <c r="M26" s="246"/>
      <c r="O26" s="183">
        <f t="shared" si="4"/>
        <v>0.33333333333333326</v>
      </c>
      <c r="P26" s="184" t="str">
        <f t="shared" si="5"/>
        <v>SP</v>
      </c>
      <c r="Q26" s="185">
        <f t="shared" si="6"/>
        <v>0.58333333333333337</v>
      </c>
      <c r="R26" s="185">
        <f t="shared" si="7"/>
        <v>0.91666666666666663</v>
      </c>
    </row>
    <row r="27" spans="2:18" ht="18.5" x14ac:dyDescent="0.45">
      <c r="B27" s="138"/>
      <c r="C27" s="139"/>
      <c r="D27" s="146"/>
      <c r="E27" s="129"/>
      <c r="F27" s="244"/>
      <c r="G27" s="245"/>
      <c r="H27" s="245"/>
      <c r="I27" s="246"/>
      <c r="J27" s="244"/>
      <c r="K27" s="245"/>
      <c r="L27" s="245"/>
      <c r="M27" s="246"/>
      <c r="O27" s="183"/>
      <c r="P27" s="184"/>
      <c r="Q27" s="185"/>
      <c r="R27" s="185"/>
    </row>
    <row r="28" spans="2:18" ht="18.5" x14ac:dyDescent="0.45">
      <c r="B28" s="138" t="s">
        <v>179</v>
      </c>
      <c r="C28" s="139">
        <v>0.58333333333333337</v>
      </c>
      <c r="D28" s="146">
        <v>0.91666666666666663</v>
      </c>
      <c r="E28" s="129">
        <f>D28-C28</f>
        <v>0.33333333333333326</v>
      </c>
      <c r="F28" s="247" t="str">
        <f>'Dvr '!A19</f>
        <v xml:space="preserve">Abdullah Abbas Al-Mari </v>
      </c>
      <c r="G28" s="247"/>
      <c r="H28" s="247"/>
      <c r="I28" s="247"/>
      <c r="J28" s="244"/>
      <c r="K28" s="245"/>
      <c r="L28" s="245"/>
      <c r="M28" s="246"/>
      <c r="O28" s="183">
        <f t="shared" si="0"/>
        <v>0.33333333333333326</v>
      </c>
      <c r="P28" s="184" t="str">
        <f t="shared" si="1"/>
        <v>DDD2</v>
      </c>
      <c r="Q28" s="185">
        <f t="shared" si="2"/>
        <v>0.58333333333333337</v>
      </c>
      <c r="R28" s="185">
        <f t="shared" si="3"/>
        <v>0.91666666666666663</v>
      </c>
    </row>
    <row r="29" spans="2:18" ht="18.5" x14ac:dyDescent="0.45">
      <c r="B29" s="138"/>
      <c r="C29" s="139"/>
      <c r="D29" s="146"/>
      <c r="E29" s="129"/>
      <c r="F29" s="244"/>
      <c r="G29" s="245"/>
      <c r="H29" s="245"/>
      <c r="I29" s="246"/>
      <c r="J29" s="244"/>
      <c r="K29" s="245"/>
      <c r="L29" s="245"/>
      <c r="M29" s="246"/>
      <c r="O29" s="183">
        <f t="shared" si="0"/>
        <v>0</v>
      </c>
      <c r="P29" s="184">
        <f t="shared" si="1"/>
        <v>0</v>
      </c>
      <c r="Q29" s="185">
        <f t="shared" si="2"/>
        <v>0</v>
      </c>
      <c r="R29" s="185">
        <f t="shared" si="3"/>
        <v>0</v>
      </c>
    </row>
    <row r="30" spans="2:18" ht="18.5" x14ac:dyDescent="0.45">
      <c r="B30" s="138" t="s">
        <v>179</v>
      </c>
      <c r="C30" s="139">
        <v>0.58333333333333337</v>
      </c>
      <c r="D30" s="146">
        <v>0.91666666666666663</v>
      </c>
      <c r="E30" s="129">
        <f>D30-C30</f>
        <v>0.33333333333333326</v>
      </c>
      <c r="F30" s="247" t="str">
        <f>'Dvr '!A30</f>
        <v>Ahmed Hussein Al snaber</v>
      </c>
      <c r="G30" s="247"/>
      <c r="H30" s="247"/>
      <c r="I30" s="247"/>
      <c r="J30" s="247" t="str">
        <f>'Dvr '!A27</f>
        <v>Vacancy1</v>
      </c>
      <c r="K30" s="247"/>
      <c r="L30" s="247"/>
      <c r="M30" s="247"/>
      <c r="O30" s="183">
        <f t="shared" si="0"/>
        <v>0.33333333333333326</v>
      </c>
      <c r="P30" s="184" t="str">
        <f t="shared" si="1"/>
        <v>DDD2</v>
      </c>
      <c r="Q30" s="185">
        <f t="shared" si="2"/>
        <v>0.58333333333333337</v>
      </c>
      <c r="R30" s="185">
        <f t="shared" si="3"/>
        <v>0.91666666666666663</v>
      </c>
    </row>
    <row r="31" spans="2:18" ht="18.5" x14ac:dyDescent="0.45">
      <c r="B31" s="138"/>
      <c r="C31" s="139"/>
      <c r="D31" s="146"/>
      <c r="E31" s="129"/>
      <c r="F31" s="244"/>
      <c r="G31" s="245"/>
      <c r="H31" s="245"/>
      <c r="I31" s="246"/>
      <c r="J31" s="244"/>
      <c r="K31" s="245"/>
      <c r="L31" s="245"/>
      <c r="M31" s="246"/>
      <c r="O31" s="183">
        <f t="shared" si="0"/>
        <v>0</v>
      </c>
      <c r="P31" s="184">
        <f t="shared" si="1"/>
        <v>0</v>
      </c>
      <c r="Q31" s="185">
        <f t="shared" si="2"/>
        <v>0</v>
      </c>
      <c r="R31" s="185">
        <f t="shared" si="3"/>
        <v>0</v>
      </c>
    </row>
    <row r="32" spans="2:18" ht="18.5" x14ac:dyDescent="0.45">
      <c r="B32" s="138" t="s">
        <v>176</v>
      </c>
      <c r="C32" s="139">
        <v>0.60277777777777775</v>
      </c>
      <c r="D32" s="146">
        <v>0.99513888888888891</v>
      </c>
      <c r="E32" s="129">
        <f>D32-C32</f>
        <v>0.39236111111111116</v>
      </c>
      <c r="F32" s="247" t="str">
        <f>'Dvr '!A13</f>
        <v>Mohammed Khaled Al-Muhanna</v>
      </c>
      <c r="G32" s="247"/>
      <c r="H32" s="247"/>
      <c r="I32" s="247"/>
      <c r="J32" s="244"/>
      <c r="K32" s="245"/>
      <c r="L32" s="245"/>
      <c r="M32" s="246"/>
      <c r="O32" s="183">
        <f t="shared" si="0"/>
        <v>0.39236111111111116</v>
      </c>
      <c r="P32" s="184" t="str">
        <f t="shared" si="1"/>
        <v>MLD9&amp;18</v>
      </c>
      <c r="Q32" s="185">
        <f t="shared" si="2"/>
        <v>0.60277777777777775</v>
      </c>
      <c r="R32" s="185">
        <f t="shared" si="3"/>
        <v>0.99513888888888891</v>
      </c>
    </row>
    <row r="33" spans="2:18" ht="18.5" x14ac:dyDescent="0.45">
      <c r="B33" s="138"/>
      <c r="C33" s="139"/>
      <c r="D33" s="146"/>
      <c r="E33" s="129"/>
      <c r="F33" s="244"/>
      <c r="G33" s="245"/>
      <c r="H33" s="245"/>
      <c r="I33" s="246"/>
      <c r="J33" s="244"/>
      <c r="K33" s="245"/>
      <c r="L33" s="245"/>
      <c r="M33" s="246"/>
      <c r="O33" s="183">
        <f t="shared" si="0"/>
        <v>0</v>
      </c>
      <c r="P33" s="184">
        <f t="shared" si="1"/>
        <v>0</v>
      </c>
      <c r="Q33" s="185">
        <f t="shared" si="2"/>
        <v>0</v>
      </c>
      <c r="R33" s="185">
        <f t="shared" si="3"/>
        <v>0</v>
      </c>
    </row>
    <row r="34" spans="2:18" ht="18.5" x14ac:dyDescent="0.45">
      <c r="B34" s="138" t="s">
        <v>176</v>
      </c>
      <c r="C34" s="139">
        <v>0.60277777777777775</v>
      </c>
      <c r="D34" s="146">
        <v>0.99513888888888891</v>
      </c>
      <c r="E34" s="129">
        <f>D34-C34</f>
        <v>0.39236111111111116</v>
      </c>
      <c r="F34" s="247" t="str">
        <f>'Dvr '!A21</f>
        <v>Hussein Abdullah Al Hamid</v>
      </c>
      <c r="G34" s="247"/>
      <c r="H34" s="247"/>
      <c r="I34" s="247"/>
      <c r="J34" s="244"/>
      <c r="K34" s="245"/>
      <c r="L34" s="245"/>
      <c r="M34" s="246"/>
      <c r="O34" s="183">
        <f t="shared" si="0"/>
        <v>0.39236111111111116</v>
      </c>
      <c r="P34" s="184" t="str">
        <f t="shared" si="1"/>
        <v>MLD9&amp;18</v>
      </c>
      <c r="Q34" s="185">
        <f t="shared" si="2"/>
        <v>0.60277777777777775</v>
      </c>
      <c r="R34" s="185">
        <f t="shared" si="3"/>
        <v>0.99513888888888891</v>
      </c>
    </row>
    <row r="35" spans="2:18" ht="18.5" x14ac:dyDescent="0.45">
      <c r="B35" s="138"/>
      <c r="C35" s="139"/>
      <c r="D35" s="146"/>
      <c r="E35" s="129"/>
      <c r="F35" s="244"/>
      <c r="G35" s="245"/>
      <c r="H35" s="245"/>
      <c r="I35" s="246"/>
      <c r="J35" s="244"/>
      <c r="K35" s="245"/>
      <c r="L35" s="245"/>
      <c r="M35" s="246"/>
      <c r="O35" s="183">
        <f t="shared" si="0"/>
        <v>0</v>
      </c>
      <c r="P35" s="184">
        <f t="shared" si="1"/>
        <v>0</v>
      </c>
      <c r="Q35" s="185">
        <f t="shared" si="2"/>
        <v>0</v>
      </c>
      <c r="R35" s="185">
        <f t="shared" si="3"/>
        <v>0</v>
      </c>
    </row>
    <row r="36" spans="2:18" ht="18.5" x14ac:dyDescent="0.45">
      <c r="B36" s="159" t="s">
        <v>177</v>
      </c>
      <c r="C36" s="151">
        <v>0.60416666666666663</v>
      </c>
      <c r="D36" s="151">
        <v>0.99652777777777779</v>
      </c>
      <c r="E36" s="129">
        <f>D36-C36</f>
        <v>0.39236111111111116</v>
      </c>
      <c r="F36" s="247" t="str">
        <f>'Dvr '!A44</f>
        <v>Abdullah Fayez Al-Subaie</v>
      </c>
      <c r="G36" s="247"/>
      <c r="H36" s="247"/>
      <c r="I36" s="247"/>
      <c r="J36" s="248" t="s">
        <v>195</v>
      </c>
      <c r="K36" s="249"/>
      <c r="L36" s="249"/>
      <c r="M36" s="250"/>
      <c r="O36" s="183">
        <f t="shared" si="0"/>
        <v>0.39236111111111116</v>
      </c>
      <c r="P36" s="184" t="str">
        <f t="shared" si="1"/>
        <v>HSBY 2</v>
      </c>
      <c r="Q36" s="185">
        <f t="shared" si="2"/>
        <v>0.60416666666666663</v>
      </c>
      <c r="R36" s="185">
        <f t="shared" si="3"/>
        <v>0.99652777777777779</v>
      </c>
    </row>
    <row r="37" spans="2:18" ht="18.5" x14ac:dyDescent="0.45">
      <c r="B37" s="138"/>
      <c r="C37" s="139"/>
      <c r="D37" s="146"/>
      <c r="E37" s="129"/>
      <c r="F37" s="244"/>
      <c r="G37" s="245"/>
      <c r="H37" s="245"/>
      <c r="I37" s="246"/>
      <c r="J37" s="244"/>
      <c r="K37" s="245"/>
      <c r="L37" s="245"/>
      <c r="M37" s="246"/>
      <c r="O37" s="183">
        <f t="shared" si="0"/>
        <v>0</v>
      </c>
      <c r="P37" s="184">
        <f t="shared" si="1"/>
        <v>0</v>
      </c>
      <c r="Q37" s="185">
        <f t="shared" si="2"/>
        <v>0</v>
      </c>
      <c r="R37" s="185">
        <f t="shared" si="3"/>
        <v>0</v>
      </c>
    </row>
    <row r="38" spans="2:18" ht="18.5" x14ac:dyDescent="0.45">
      <c r="B38" s="138" t="s">
        <v>166</v>
      </c>
      <c r="C38" s="139">
        <v>0.6333333333333333</v>
      </c>
      <c r="D38" s="146">
        <v>0.84375</v>
      </c>
      <c r="E38" s="129">
        <f>D38-C38</f>
        <v>0.2104166666666667</v>
      </c>
      <c r="F38" s="247" t="str">
        <f>'Dvr '!A40</f>
        <v>Ahmed Habib Al-Mousa</v>
      </c>
      <c r="G38" s="247"/>
      <c r="H38" s="247"/>
      <c r="I38" s="247"/>
      <c r="J38" s="244"/>
      <c r="K38" s="245"/>
      <c r="L38" s="245"/>
      <c r="M38" s="246"/>
      <c r="O38" s="183">
        <f t="shared" si="0"/>
        <v>0.2104166666666667</v>
      </c>
      <c r="P38" s="184" t="str">
        <f t="shared" si="1"/>
        <v>MLD13</v>
      </c>
      <c r="Q38" s="185">
        <f t="shared" si="2"/>
        <v>0.6333333333333333</v>
      </c>
      <c r="R38" s="185">
        <f t="shared" si="3"/>
        <v>0.84375</v>
      </c>
    </row>
    <row r="39" spans="2:18" ht="18.5" x14ac:dyDescent="0.45">
      <c r="B39" s="138"/>
      <c r="C39" s="139"/>
      <c r="D39" s="146"/>
      <c r="E39" s="129"/>
      <c r="F39" s="244"/>
      <c r="G39" s="245"/>
      <c r="H39" s="245"/>
      <c r="I39" s="246"/>
      <c r="J39" s="244"/>
      <c r="K39" s="245"/>
      <c r="L39" s="245"/>
      <c r="M39" s="246"/>
      <c r="O39" s="183">
        <f t="shared" si="0"/>
        <v>0</v>
      </c>
      <c r="P39" s="184">
        <f t="shared" si="1"/>
        <v>0</v>
      </c>
      <c r="Q39" s="185">
        <f t="shared" si="2"/>
        <v>0</v>
      </c>
      <c r="R39" s="185">
        <f t="shared" si="3"/>
        <v>0</v>
      </c>
    </row>
    <row r="40" spans="2:18" ht="18.5" x14ac:dyDescent="0.45">
      <c r="B40" s="138" t="s">
        <v>167</v>
      </c>
      <c r="C40" s="139">
        <v>0.68125000000000002</v>
      </c>
      <c r="D40" s="146">
        <v>0.88958333333333328</v>
      </c>
      <c r="E40" s="129">
        <f>D40-C40</f>
        <v>0.20833333333333326</v>
      </c>
      <c r="F40" s="247" t="str">
        <f>'Dvr '!A28</f>
        <v>Ali Mohammed Alhadi</v>
      </c>
      <c r="G40" s="247"/>
      <c r="H40" s="247"/>
      <c r="I40" s="247"/>
      <c r="J40" s="244"/>
      <c r="K40" s="245"/>
      <c r="L40" s="245"/>
      <c r="M40" s="246"/>
      <c r="O40" s="183">
        <f t="shared" si="0"/>
        <v>0.20833333333333326</v>
      </c>
      <c r="P40" s="184" t="str">
        <f t="shared" si="1"/>
        <v>MLD14</v>
      </c>
      <c r="Q40" s="185">
        <f t="shared" si="2"/>
        <v>0.68125000000000002</v>
      </c>
      <c r="R40" s="185">
        <f t="shared" si="3"/>
        <v>0.88958333333333328</v>
      </c>
    </row>
    <row r="41" spans="2:18" ht="18.5" x14ac:dyDescent="0.45">
      <c r="B41" s="138"/>
      <c r="C41" s="139"/>
      <c r="D41" s="146"/>
      <c r="E41" s="129"/>
      <c r="F41" s="244"/>
      <c r="G41" s="245"/>
      <c r="H41" s="245"/>
      <c r="I41" s="246"/>
      <c r="J41" s="244"/>
      <c r="K41" s="245"/>
      <c r="L41" s="245"/>
      <c r="M41" s="246"/>
      <c r="O41" s="183">
        <f t="shared" si="0"/>
        <v>0</v>
      </c>
      <c r="P41" s="184">
        <f t="shared" si="1"/>
        <v>0</v>
      </c>
      <c r="Q41" s="185">
        <f t="shared" si="2"/>
        <v>0</v>
      </c>
      <c r="R41" s="185">
        <f t="shared" si="3"/>
        <v>0</v>
      </c>
    </row>
    <row r="42" spans="2:18" ht="18.5" x14ac:dyDescent="0.45">
      <c r="B42" s="159" t="s">
        <v>178</v>
      </c>
      <c r="C42" s="151">
        <v>0.91041666666666665</v>
      </c>
      <c r="D42" s="151">
        <v>1.3152777777777778</v>
      </c>
      <c r="E42" s="129">
        <f>D42-C42</f>
        <v>0.40486111111111112</v>
      </c>
      <c r="F42" s="247" t="str">
        <f>'Dvr '!A26</f>
        <v xml:space="preserve">Zaki Ali Al-Hendar </v>
      </c>
      <c r="G42" s="247"/>
      <c r="H42" s="247"/>
      <c r="I42" s="247"/>
      <c r="J42" s="244"/>
      <c r="K42" s="245"/>
      <c r="L42" s="245"/>
      <c r="M42" s="246"/>
      <c r="O42" s="183">
        <f t="shared" si="0"/>
        <v>0.40486111111111112</v>
      </c>
      <c r="P42" s="184" t="str">
        <f t="shared" si="1"/>
        <v>MLD19&amp;2</v>
      </c>
      <c r="Q42" s="185">
        <f t="shared" si="2"/>
        <v>0.91041666666666665</v>
      </c>
      <c r="R42" s="185">
        <f t="shared" si="3"/>
        <v>1.3152777777777778</v>
      </c>
    </row>
    <row r="43" spans="2:18" ht="18.5" x14ac:dyDescent="0.45">
      <c r="B43" s="138"/>
      <c r="C43" s="139"/>
      <c r="D43" s="146"/>
      <c r="E43" s="129"/>
      <c r="F43" s="244"/>
      <c r="G43" s="245"/>
      <c r="H43" s="245"/>
      <c r="I43" s="246"/>
      <c r="J43" s="244"/>
      <c r="K43" s="245"/>
      <c r="L43" s="245"/>
      <c r="M43" s="246"/>
      <c r="O43" s="183">
        <f t="shared" si="0"/>
        <v>0</v>
      </c>
      <c r="P43" s="184">
        <f t="shared" si="1"/>
        <v>0</v>
      </c>
      <c r="Q43" s="185">
        <f t="shared" si="2"/>
        <v>0</v>
      </c>
      <c r="R43" s="185">
        <f t="shared" si="3"/>
        <v>0</v>
      </c>
    </row>
    <row r="44" spans="2:18" ht="18.5" x14ac:dyDescent="0.45">
      <c r="B44" s="138" t="s">
        <v>180</v>
      </c>
      <c r="C44" s="139">
        <v>0.91666666666666663</v>
      </c>
      <c r="D44" s="146">
        <v>1.25</v>
      </c>
      <c r="E44" s="129">
        <f>D44-C44</f>
        <v>0.33333333333333337</v>
      </c>
      <c r="F44" s="247" t="str">
        <f>'Dvr '!A49</f>
        <v>Ismail Khalifa Al- Amal</v>
      </c>
      <c r="G44" s="247"/>
      <c r="H44" s="247"/>
      <c r="I44" s="247"/>
      <c r="J44" s="244"/>
      <c r="K44" s="245"/>
      <c r="L44" s="245"/>
      <c r="M44" s="246"/>
      <c r="O44" s="183">
        <f t="shared" si="0"/>
        <v>0.33333333333333337</v>
      </c>
      <c r="P44" s="184" t="str">
        <f t="shared" si="1"/>
        <v>DDD3</v>
      </c>
      <c r="Q44" s="185">
        <f t="shared" si="2"/>
        <v>0.91666666666666663</v>
      </c>
      <c r="R44" s="185">
        <f t="shared" si="3"/>
        <v>1.25</v>
      </c>
    </row>
    <row r="45" spans="2:18" ht="18.5" x14ac:dyDescent="0.45">
      <c r="B45" s="138"/>
      <c r="C45" s="139"/>
      <c r="D45" s="146"/>
      <c r="E45" s="129"/>
      <c r="F45" s="244"/>
      <c r="G45" s="245"/>
      <c r="H45" s="245"/>
      <c r="I45" s="246"/>
      <c r="J45" s="244"/>
      <c r="K45" s="245"/>
      <c r="L45" s="245"/>
      <c r="M45" s="246"/>
      <c r="O45" s="183">
        <f t="shared" si="0"/>
        <v>0</v>
      </c>
      <c r="P45" s="184">
        <f t="shared" si="1"/>
        <v>0</v>
      </c>
      <c r="Q45" s="185">
        <f t="shared" si="2"/>
        <v>0</v>
      </c>
      <c r="R45" s="185">
        <f t="shared" si="3"/>
        <v>0</v>
      </c>
    </row>
    <row r="46" spans="2:18" ht="18.5" x14ac:dyDescent="0.45">
      <c r="B46" s="138" t="s">
        <v>180</v>
      </c>
      <c r="C46" s="139">
        <v>0.91666666666666663</v>
      </c>
      <c r="D46" s="146">
        <v>1.25</v>
      </c>
      <c r="E46" s="129">
        <f>D46-C46</f>
        <v>0.33333333333333337</v>
      </c>
      <c r="F46" s="247" t="str">
        <f>'Dvr '!A50</f>
        <v>Saleh A. Al Shehab</v>
      </c>
      <c r="G46" s="247"/>
      <c r="H46" s="247"/>
      <c r="I46" s="247"/>
      <c r="J46" s="244"/>
      <c r="K46" s="245"/>
      <c r="L46" s="245"/>
      <c r="M46" s="246"/>
      <c r="O46" s="183">
        <f t="shared" si="0"/>
        <v>0.33333333333333337</v>
      </c>
      <c r="P46" s="184" t="str">
        <f t="shared" si="1"/>
        <v>DDD3</v>
      </c>
      <c r="Q46" s="185">
        <f t="shared" si="2"/>
        <v>0.91666666666666663</v>
      </c>
      <c r="R46" s="185">
        <f t="shared" si="3"/>
        <v>1.25</v>
      </c>
    </row>
    <row r="47" spans="2:18" ht="18.5" x14ac:dyDescent="0.45">
      <c r="B47" s="138"/>
      <c r="C47" s="139"/>
      <c r="D47" s="146"/>
      <c r="E47" s="129"/>
      <c r="F47" s="244"/>
      <c r="G47" s="245"/>
      <c r="H47" s="245"/>
      <c r="I47" s="246"/>
      <c r="J47" s="244"/>
      <c r="K47" s="245"/>
      <c r="L47" s="245"/>
      <c r="M47" s="246"/>
      <c r="O47" s="183"/>
      <c r="P47" s="184"/>
      <c r="Q47" s="185"/>
      <c r="R47" s="185"/>
    </row>
    <row r="48" spans="2:18" ht="18.5" x14ac:dyDescent="0.45">
      <c r="C48" s="157"/>
      <c r="D48" s="157"/>
      <c r="E48" s="157"/>
      <c r="F48" s="21"/>
      <c r="G48" s="21"/>
      <c r="H48" s="21"/>
      <c r="I48" s="21"/>
      <c r="J48" s="21"/>
      <c r="K48" s="21"/>
      <c r="L48" s="21"/>
      <c r="M48" s="21"/>
    </row>
    <row r="49" spans="2:18" ht="18.5" x14ac:dyDescent="0.45">
      <c r="B49" s="141" t="s">
        <v>21</v>
      </c>
      <c r="C49" s="140"/>
      <c r="D49" s="17"/>
      <c r="E49" s="17"/>
      <c r="F49" s="21"/>
      <c r="G49" s="21"/>
      <c r="H49" s="21"/>
      <c r="I49" s="21"/>
      <c r="J49" s="21"/>
      <c r="K49" s="21"/>
      <c r="L49" s="21"/>
      <c r="M49" s="21"/>
    </row>
    <row r="50" spans="2:18" ht="18.5" x14ac:dyDescent="0.45">
      <c r="B50" s="137" t="s">
        <v>22</v>
      </c>
      <c r="C50" s="160" t="s">
        <v>17</v>
      </c>
      <c r="D50" s="16" t="s">
        <v>18</v>
      </c>
      <c r="E50" s="16" t="s">
        <v>7</v>
      </c>
      <c r="F50" s="244" t="s">
        <v>19</v>
      </c>
      <c r="G50" s="245"/>
      <c r="H50" s="245"/>
      <c r="I50" s="246"/>
      <c r="J50" s="244" t="s">
        <v>20</v>
      </c>
      <c r="K50" s="245"/>
      <c r="L50" s="245"/>
      <c r="M50" s="246"/>
    </row>
    <row r="51" spans="2:18" ht="18.5" x14ac:dyDescent="0.45">
      <c r="B51" s="138" t="s">
        <v>194</v>
      </c>
      <c r="C51" s="161">
        <v>0.33333333333333331</v>
      </c>
      <c r="D51" s="146">
        <v>0.66666666666666663</v>
      </c>
      <c r="E51" s="158">
        <v>0.33333333333333331</v>
      </c>
      <c r="F51" s="247" t="str">
        <f>'Dvr '!A39</f>
        <v xml:space="preserve">Muhammad Ali Al-Nasser  </v>
      </c>
      <c r="G51" s="247"/>
      <c r="H51" s="247"/>
      <c r="I51" s="247"/>
      <c r="J51" s="268"/>
      <c r="K51" s="269"/>
      <c r="L51" s="269"/>
      <c r="M51" s="269"/>
    </row>
    <row r="52" spans="2:18" ht="18.5" x14ac:dyDescent="0.45">
      <c r="B52" s="138" t="s">
        <v>194</v>
      </c>
      <c r="C52" s="161">
        <v>0.33333333333333331</v>
      </c>
      <c r="D52" s="146">
        <v>0.66666666666666663</v>
      </c>
      <c r="E52" s="158">
        <v>0.33333333333333331</v>
      </c>
      <c r="F52" s="276" t="str">
        <f>'Dvr '!A18</f>
        <v>Abdulkareem Hamid Al-Ghamdi</v>
      </c>
      <c r="G52" s="276"/>
      <c r="H52" s="276"/>
      <c r="I52" s="276"/>
      <c r="J52" s="268"/>
      <c r="K52" s="269"/>
      <c r="L52" s="269"/>
      <c r="M52" s="269"/>
    </row>
    <row r="53" spans="2:18" ht="18.5" x14ac:dyDescent="0.45">
      <c r="B53" s="104" t="s">
        <v>208</v>
      </c>
      <c r="C53" s="146">
        <v>0.375</v>
      </c>
      <c r="D53" s="146">
        <v>0.70833333333333337</v>
      </c>
      <c r="E53" s="158">
        <v>0.33333333333333331</v>
      </c>
      <c r="F53" s="276" t="str">
        <f>'Dvr '!A25</f>
        <v>Faisal Abdul Rahman Al Naghmosh</v>
      </c>
      <c r="G53" s="276"/>
      <c r="H53" s="276"/>
      <c r="I53" s="276"/>
      <c r="J53" s="268"/>
      <c r="K53" s="269"/>
      <c r="L53" s="269"/>
      <c r="M53" s="269"/>
    </row>
    <row r="54" spans="2:18" ht="18.5" x14ac:dyDescent="0.45">
      <c r="B54" s="104" t="s">
        <v>208</v>
      </c>
      <c r="C54" s="146">
        <v>0.375</v>
      </c>
      <c r="D54" s="146">
        <v>0.70833333333333337</v>
      </c>
      <c r="E54" s="158">
        <v>0.33333333333333331</v>
      </c>
      <c r="F54" s="276" t="str">
        <f>'Dvr '!A29</f>
        <v>Qasim Abdullah Al-Muhanna</v>
      </c>
      <c r="G54" s="276"/>
      <c r="H54" s="276"/>
      <c r="I54" s="276"/>
      <c r="J54" s="268"/>
      <c r="K54" s="269"/>
      <c r="L54" s="269"/>
      <c r="M54" s="269"/>
    </row>
    <row r="55" spans="2:18" ht="18.5" x14ac:dyDescent="0.45">
      <c r="B55" s="104" t="s">
        <v>208</v>
      </c>
      <c r="C55" s="146">
        <v>0.375</v>
      </c>
      <c r="D55" s="146">
        <v>0.70833333333333337</v>
      </c>
      <c r="E55" s="158">
        <v>0.33333333333333331</v>
      </c>
      <c r="F55" s="276" t="str">
        <f>'Dvr '!A24</f>
        <v xml:space="preserve">Sadiq Majid Al Zawad </v>
      </c>
      <c r="G55" s="276"/>
      <c r="H55" s="276"/>
      <c r="I55" s="276"/>
      <c r="J55" s="268"/>
      <c r="K55" s="269"/>
      <c r="L55" s="269"/>
      <c r="M55" s="269"/>
    </row>
    <row r="56" spans="2:18" ht="18.5" x14ac:dyDescent="0.45">
      <c r="B56" s="104" t="s">
        <v>208</v>
      </c>
      <c r="C56" s="146">
        <v>0.375</v>
      </c>
      <c r="D56" s="146">
        <v>0.70833333333333337</v>
      </c>
      <c r="E56" s="158">
        <v>0.33333333333333331</v>
      </c>
      <c r="F56" s="276" t="str">
        <f>'Dvr '!A32</f>
        <v xml:space="preserve">Jamaan Ali Al-Zahrani </v>
      </c>
      <c r="G56" s="276"/>
      <c r="H56" s="276"/>
      <c r="I56" s="276"/>
      <c r="J56" s="268"/>
      <c r="K56" s="269"/>
      <c r="L56" s="269"/>
      <c r="M56" s="269"/>
    </row>
    <row r="57" spans="2:18" ht="18.5" x14ac:dyDescent="0.45">
      <c r="B57" s="104" t="s">
        <v>208</v>
      </c>
      <c r="C57" s="146">
        <v>0.375</v>
      </c>
      <c r="D57" s="146">
        <v>0.70833333333333337</v>
      </c>
      <c r="E57" s="158">
        <v>0.33333333333333331</v>
      </c>
      <c r="F57" s="276" t="str">
        <f>'Dvr '!A10</f>
        <v xml:space="preserve">Nayef Khaled Al-Sahli </v>
      </c>
      <c r="G57" s="276"/>
      <c r="H57" s="276"/>
      <c r="I57" s="276"/>
      <c r="J57" s="268"/>
      <c r="K57" s="269"/>
      <c r="L57" s="269"/>
      <c r="M57" s="269"/>
    </row>
    <row r="58" spans="2:18" ht="18.5" x14ac:dyDescent="0.45">
      <c r="B58" s="104" t="s">
        <v>208</v>
      </c>
      <c r="C58" s="146">
        <v>0.375</v>
      </c>
      <c r="D58" s="146">
        <v>0.70833333333333337</v>
      </c>
      <c r="E58" s="158">
        <v>0.33333333333333331</v>
      </c>
      <c r="F58" s="276" t="str">
        <f>'Dvr '!A31</f>
        <v>Abdulaziz Mohammed Al-Omani</v>
      </c>
      <c r="G58" s="276"/>
      <c r="H58" s="276"/>
      <c r="I58" s="276"/>
      <c r="J58" s="268"/>
      <c r="K58" s="269"/>
      <c r="L58" s="269"/>
      <c r="M58" s="269"/>
    </row>
    <row r="59" spans="2:18" ht="18.5" x14ac:dyDescent="0.45">
      <c r="B59" s="162"/>
      <c r="C59" s="163"/>
      <c r="D59" s="23"/>
      <c r="E59" s="24"/>
      <c r="F59" s="232"/>
      <c r="G59" s="232"/>
      <c r="H59" s="232"/>
      <c r="I59" s="232"/>
      <c r="J59" s="21"/>
      <c r="K59" s="21"/>
      <c r="L59" s="21"/>
      <c r="M59" s="21"/>
    </row>
    <row r="60" spans="2:18" ht="18.5" x14ac:dyDescent="0.45">
      <c r="B60" s="162"/>
      <c r="C60" s="163"/>
      <c r="D60" s="23"/>
      <c r="E60" s="23"/>
      <c r="F60" s="23"/>
      <c r="G60" s="23"/>
      <c r="H60" s="23"/>
      <c r="I60" s="23"/>
      <c r="J60" s="23"/>
      <c r="K60" s="23"/>
      <c r="L60" s="23"/>
      <c r="M60" s="23"/>
    </row>
    <row r="61" spans="2:18" ht="18.5" x14ac:dyDescent="0.45">
      <c r="B61" s="142" t="s">
        <v>28</v>
      </c>
      <c r="C61" s="140"/>
      <c r="D61" s="17"/>
      <c r="E61" s="17"/>
      <c r="F61" s="17"/>
      <c r="G61" s="17"/>
      <c r="H61" s="17"/>
      <c r="I61" s="17"/>
      <c r="J61" s="17"/>
      <c r="K61" s="17"/>
      <c r="L61" s="17"/>
      <c r="M61" s="17"/>
      <c r="O61" s="186"/>
      <c r="P61" s="186"/>
      <c r="Q61" s="186"/>
      <c r="R61" s="186"/>
    </row>
    <row r="62" spans="2:18" ht="18.5" x14ac:dyDescent="0.45">
      <c r="C62" s="140"/>
      <c r="D62" s="17"/>
      <c r="E62" s="17"/>
      <c r="F62" s="17"/>
      <c r="G62" s="17"/>
      <c r="H62" s="17"/>
      <c r="I62" s="20" t="s">
        <v>23</v>
      </c>
      <c r="J62" s="17"/>
      <c r="K62" s="17"/>
      <c r="L62" s="17"/>
      <c r="M62" s="17"/>
    </row>
    <row r="63" spans="2:18" ht="18.5" x14ac:dyDescent="0.45">
      <c r="B63" s="137" t="s">
        <v>24</v>
      </c>
      <c r="C63" s="244" t="s">
        <v>19</v>
      </c>
      <c r="D63" s="245"/>
      <c r="E63" s="245"/>
      <c r="F63" s="246"/>
      <c r="G63" s="17"/>
      <c r="H63" s="17"/>
      <c r="I63" s="244" t="s">
        <v>19</v>
      </c>
      <c r="J63" s="245"/>
      <c r="K63" s="245"/>
      <c r="L63" s="246"/>
      <c r="M63" s="17"/>
    </row>
    <row r="64" spans="2:18" ht="18.5" x14ac:dyDescent="0.45">
      <c r="B64" s="138"/>
      <c r="C64" s="259"/>
      <c r="D64" s="260"/>
      <c r="E64" s="260"/>
      <c r="F64" s="257"/>
      <c r="G64" s="17"/>
      <c r="H64" s="17"/>
      <c r="I64" s="247" t="str">
        <f>'Dvr '!A8</f>
        <v xml:space="preserve">Ahmed Almadeh </v>
      </c>
      <c r="J64" s="247"/>
      <c r="K64" s="247"/>
      <c r="L64" s="247"/>
      <c r="M64" s="17"/>
    </row>
    <row r="65" spans="2:13" ht="18.5" x14ac:dyDescent="0.45">
      <c r="B65" s="138"/>
      <c r="C65" s="259"/>
      <c r="D65" s="260"/>
      <c r="E65" s="260"/>
      <c r="F65" s="257"/>
      <c r="G65" s="17"/>
      <c r="H65" s="17"/>
      <c r="I65" s="247" t="str">
        <f>'Dvr '!A9</f>
        <v xml:space="preserve">Ali Ahmed Al-Farhan </v>
      </c>
      <c r="J65" s="247"/>
      <c r="K65" s="247"/>
      <c r="L65" s="247"/>
      <c r="M65" s="17"/>
    </row>
    <row r="66" spans="2:13" ht="18.5" x14ac:dyDescent="0.45">
      <c r="B66" s="138"/>
      <c r="C66" s="259"/>
      <c r="D66" s="260"/>
      <c r="E66" s="260"/>
      <c r="F66" s="257"/>
      <c r="G66" s="17"/>
      <c r="H66" s="17"/>
      <c r="I66" s="247" t="str">
        <f>'Dvr '!A14</f>
        <v>Khaled Saleh Al-Zahrani</v>
      </c>
      <c r="J66" s="247"/>
      <c r="K66" s="247"/>
      <c r="L66" s="247"/>
      <c r="M66" s="17"/>
    </row>
    <row r="67" spans="2:13" ht="18.5" x14ac:dyDescent="0.45">
      <c r="B67" s="138"/>
      <c r="C67" s="258"/>
      <c r="D67" s="258"/>
      <c r="E67" s="258"/>
      <c r="F67" s="258"/>
      <c r="G67" s="17"/>
      <c r="H67" s="17"/>
      <c r="I67" s="247" t="str">
        <f>'Dvr '!A15</f>
        <v xml:space="preserve">Saeed Ali Hindi </v>
      </c>
      <c r="J67" s="247"/>
      <c r="K67" s="247"/>
      <c r="L67" s="247"/>
      <c r="M67" s="17"/>
    </row>
    <row r="68" spans="2:13" ht="18.5" x14ac:dyDescent="0.45">
      <c r="B68" s="138"/>
      <c r="C68" s="258"/>
      <c r="D68" s="258"/>
      <c r="E68" s="258"/>
      <c r="F68" s="258"/>
      <c r="G68" s="17"/>
      <c r="H68" s="17"/>
      <c r="I68" s="247" t="str">
        <f>'Dvr '!A22</f>
        <v xml:space="preserve">Abdul Rahman Ahmed Al-Asiri </v>
      </c>
      <c r="J68" s="247"/>
      <c r="K68" s="247"/>
      <c r="L68" s="247"/>
      <c r="M68" s="17"/>
    </row>
    <row r="69" spans="2:13" ht="18.5" x14ac:dyDescent="0.45">
      <c r="B69" s="138"/>
      <c r="C69" s="258"/>
      <c r="D69" s="258"/>
      <c r="E69" s="258"/>
      <c r="F69" s="258"/>
      <c r="G69" s="17"/>
      <c r="H69" s="17"/>
      <c r="I69" s="254" t="str">
        <f>'Dvr '!A41</f>
        <v>Ali Hussain Al-Rashed</v>
      </c>
      <c r="J69" s="255"/>
      <c r="K69" s="255"/>
      <c r="L69" s="256"/>
      <c r="M69" s="17"/>
    </row>
    <row r="70" spans="2:13" ht="18.5" x14ac:dyDescent="0.45">
      <c r="I70" s="247" t="str">
        <f>'Dvr '!A33</f>
        <v>Suleiman Yahya Ghazwani</v>
      </c>
      <c r="J70" s="247"/>
      <c r="K70" s="247"/>
      <c r="L70" s="247"/>
    </row>
    <row r="71" spans="2:13" ht="18.5" x14ac:dyDescent="0.45">
      <c r="I71" s="247" t="str">
        <f>'Dvr '!A38</f>
        <v xml:space="preserve">Ahmed Mohammed Al-Mubarak </v>
      </c>
      <c r="J71" s="247"/>
      <c r="K71" s="247"/>
      <c r="L71" s="247"/>
    </row>
    <row r="72" spans="2:13" ht="18.5" x14ac:dyDescent="0.45">
      <c r="I72" s="247" t="str">
        <f>'Dvr '!A23</f>
        <v xml:space="preserve">Omar Salem Al-Harbi </v>
      </c>
      <c r="J72" s="247"/>
      <c r="K72" s="247"/>
      <c r="L72" s="247"/>
    </row>
    <row r="73" spans="2:13" ht="18.5" x14ac:dyDescent="0.45">
      <c r="I73" s="254" t="str">
        <f>'Dvr '!A43</f>
        <v>Hassan Ali Al-Ghanem</v>
      </c>
      <c r="J73" s="255"/>
      <c r="K73" s="255"/>
      <c r="L73" s="256"/>
    </row>
    <row r="74" spans="2:13" ht="18.5" x14ac:dyDescent="0.45">
      <c r="I74" s="254" t="str">
        <f>'Dvr '!A51</f>
        <v>Sami Hussein Al-Nazar</v>
      </c>
      <c r="J74" s="255"/>
      <c r="K74" s="255"/>
      <c r="L74" s="256"/>
    </row>
    <row r="75" spans="2:13" ht="18.5" x14ac:dyDescent="0.45">
      <c r="I75" s="248" t="str">
        <f>'Dvr '!A54</f>
        <v xml:space="preserve">Ahmed Ali Al-Dossary </v>
      </c>
      <c r="J75" s="249"/>
      <c r="K75" s="249"/>
      <c r="L75" s="250"/>
    </row>
    <row r="76" spans="2:13" ht="18.5" x14ac:dyDescent="0.45">
      <c r="I76" s="254" t="str">
        <f>'Dvr '!A23</f>
        <v xml:space="preserve">Omar Salem Al-Harbi </v>
      </c>
      <c r="J76" s="255"/>
      <c r="K76" s="255"/>
      <c r="L76" s="256"/>
    </row>
  </sheetData>
  <mergeCells count="120">
    <mergeCell ref="I76:L76"/>
    <mergeCell ref="J34:M34"/>
    <mergeCell ref="F36:I36"/>
    <mergeCell ref="I75:L75"/>
    <mergeCell ref="I72:L72"/>
    <mergeCell ref="C64:F64"/>
    <mergeCell ref="I70:L70"/>
    <mergeCell ref="C68:F68"/>
    <mergeCell ref="C66:F66"/>
    <mergeCell ref="C67:F67"/>
    <mergeCell ref="I65:L65"/>
    <mergeCell ref="I66:L66"/>
    <mergeCell ref="I69:L69"/>
    <mergeCell ref="J53:M53"/>
    <mergeCell ref="J54:M54"/>
    <mergeCell ref="J55:M55"/>
    <mergeCell ref="J56:M56"/>
    <mergeCell ref="J57:M57"/>
    <mergeCell ref="J58:M58"/>
    <mergeCell ref="B4:C4"/>
    <mergeCell ref="D4:E4"/>
    <mergeCell ref="F8:I8"/>
    <mergeCell ref="F53:I53"/>
    <mergeCell ref="F54:I54"/>
    <mergeCell ref="J30:M30"/>
    <mergeCell ref="F56:I56"/>
    <mergeCell ref="F30:I30"/>
    <mergeCell ref="F34:I34"/>
    <mergeCell ref="F55:I55"/>
    <mergeCell ref="F18:I18"/>
    <mergeCell ref="F32:I32"/>
    <mergeCell ref="F16:I16"/>
    <mergeCell ref="J8:M8"/>
    <mergeCell ref="J9:M9"/>
    <mergeCell ref="F26:I26"/>
    <mergeCell ref="J11:M11"/>
    <mergeCell ref="J10:M10"/>
    <mergeCell ref="F11:I11"/>
    <mergeCell ref="J13:M13"/>
    <mergeCell ref="F9:I9"/>
    <mergeCell ref="F10:I10"/>
    <mergeCell ref="J12:M12"/>
    <mergeCell ref="J52:M52"/>
    <mergeCell ref="C69:F69"/>
    <mergeCell ref="F13:I13"/>
    <mergeCell ref="F12:I12"/>
    <mergeCell ref="J16:M16"/>
    <mergeCell ref="F19:I19"/>
    <mergeCell ref="J19:M19"/>
    <mergeCell ref="F14:I14"/>
    <mergeCell ref="F58:I58"/>
    <mergeCell ref="J36:M36"/>
    <mergeCell ref="C63:F63"/>
    <mergeCell ref="F28:I28"/>
    <mergeCell ref="J24:M24"/>
    <mergeCell ref="J37:M37"/>
    <mergeCell ref="F39:I39"/>
    <mergeCell ref="J28:M28"/>
    <mergeCell ref="F21:I21"/>
    <mergeCell ref="J21:M21"/>
    <mergeCell ref="F23:I23"/>
    <mergeCell ref="J23:M23"/>
    <mergeCell ref="F20:I20"/>
    <mergeCell ref="I73:L73"/>
    <mergeCell ref="F42:I42"/>
    <mergeCell ref="I74:L74"/>
    <mergeCell ref="F52:I52"/>
    <mergeCell ref="J46:M46"/>
    <mergeCell ref="F31:I31"/>
    <mergeCell ref="J31:M31"/>
    <mergeCell ref="J33:M33"/>
    <mergeCell ref="F35:I35"/>
    <mergeCell ref="J35:M35"/>
    <mergeCell ref="I71:L71"/>
    <mergeCell ref="I67:L67"/>
    <mergeCell ref="I68:L68"/>
    <mergeCell ref="C65:F65"/>
    <mergeCell ref="F50:I50"/>
    <mergeCell ref="J44:M44"/>
    <mergeCell ref="I64:L64"/>
    <mergeCell ref="F51:I51"/>
    <mergeCell ref="J32:M32"/>
    <mergeCell ref="F44:I44"/>
    <mergeCell ref="F46:I46"/>
    <mergeCell ref="J14:M14"/>
    <mergeCell ref="J38:M38"/>
    <mergeCell ref="J18:M18"/>
    <mergeCell ref="J20:M20"/>
    <mergeCell ref="F40:I40"/>
    <mergeCell ref="J40:M40"/>
    <mergeCell ref="J22:M22"/>
    <mergeCell ref="F22:I22"/>
    <mergeCell ref="F15:I15"/>
    <mergeCell ref="J15:M15"/>
    <mergeCell ref="F17:I17"/>
    <mergeCell ref="J17:M17"/>
    <mergeCell ref="J25:M25"/>
    <mergeCell ref="J26:M26"/>
    <mergeCell ref="F27:I27"/>
    <mergeCell ref="J27:M27"/>
    <mergeCell ref="F57:I57"/>
    <mergeCell ref="J50:M50"/>
    <mergeCell ref="J51:M51"/>
    <mergeCell ref="F24:I24"/>
    <mergeCell ref="J39:M39"/>
    <mergeCell ref="F43:I43"/>
    <mergeCell ref="J43:M43"/>
    <mergeCell ref="I63:L63"/>
    <mergeCell ref="J42:M42"/>
    <mergeCell ref="F45:I45"/>
    <mergeCell ref="J45:M45"/>
    <mergeCell ref="F33:I33"/>
    <mergeCell ref="J41:M41"/>
    <mergeCell ref="F47:I47"/>
    <mergeCell ref="J47:M47"/>
    <mergeCell ref="F41:I41"/>
    <mergeCell ref="J29:M29"/>
    <mergeCell ref="F37:I37"/>
    <mergeCell ref="F38:I38"/>
    <mergeCell ref="F29:I29"/>
  </mergeCells>
  <conditionalFormatting sqref="C10:D35">
    <cfRule type="containsText" dxfId="269" priority="99" operator="containsText" text="MLD5">
      <formula>NOT(ISERROR(SEARCH("MLD5",C10)))</formula>
    </cfRule>
    <cfRule type="containsText" dxfId="268" priority="100" operator="containsText" text="MLD4">
      <formula>NOT(ISERROR(SEARCH("MLD4",C10)))</formula>
    </cfRule>
    <cfRule type="containsText" dxfId="267" priority="101" operator="containsText" text="MLD2">
      <formula>NOT(ISERROR(SEARCH("MLD2",C10)))</formula>
    </cfRule>
    <cfRule type="containsText" dxfId="266" priority="102" operator="containsText" text="TC">
      <formula>NOT(ISERROR(SEARCH("TC",C10)))</formula>
    </cfRule>
    <cfRule type="containsText" dxfId="265" priority="103" operator="containsText" text="N">
      <formula>NOT(ISERROR(SEARCH("N",C10)))</formula>
    </cfRule>
  </conditionalFormatting>
  <conditionalFormatting sqref="C37:D41">
    <cfRule type="containsText" dxfId="264" priority="83" operator="containsText" text="MLD5">
      <formula>NOT(ISERROR(SEARCH("MLD5",C37)))</formula>
    </cfRule>
    <cfRule type="containsText" dxfId="263" priority="84" operator="containsText" text="MLD4">
      <formula>NOT(ISERROR(SEARCH("MLD4",C37)))</formula>
    </cfRule>
    <cfRule type="containsText" dxfId="262" priority="85" operator="containsText" text="MLD2">
      <formula>NOT(ISERROR(SEARCH("MLD2",C37)))</formula>
    </cfRule>
    <cfRule type="containsText" dxfId="261" priority="86" operator="containsText" text="TC">
      <formula>NOT(ISERROR(SEARCH("TC",C37)))</formula>
    </cfRule>
    <cfRule type="containsText" dxfId="260" priority="87" operator="containsText" text="N">
      <formula>NOT(ISERROR(SEARCH("N",C37)))</formula>
    </cfRule>
  </conditionalFormatting>
  <conditionalFormatting sqref="C43:D47">
    <cfRule type="containsText" dxfId="259" priority="58" operator="containsText" text="MLD5">
      <formula>NOT(ISERROR(SEARCH("MLD5",C43)))</formula>
    </cfRule>
    <cfRule type="containsText" dxfId="258" priority="59" operator="containsText" text="MLD4">
      <formula>NOT(ISERROR(SEARCH("MLD4",C43)))</formula>
    </cfRule>
    <cfRule type="containsText" dxfId="257" priority="60" operator="containsText" text="MLD2">
      <formula>NOT(ISERROR(SEARCH("MLD2",C43)))</formula>
    </cfRule>
    <cfRule type="containsText" dxfId="256" priority="61" operator="containsText" text="TC">
      <formula>NOT(ISERROR(SEARCH("TC",C43)))</formula>
    </cfRule>
    <cfRule type="containsText" dxfId="255" priority="62" operator="containsText" text="N">
      <formula>NOT(ISERROR(SEARCH("N",C43)))</formula>
    </cfRule>
  </conditionalFormatting>
  <conditionalFormatting sqref="C53:D58">
    <cfRule type="containsText" dxfId="254" priority="1" operator="containsText" text="TC">
      <formula>NOT(ISERROR(SEARCH("TC",C53)))</formula>
    </cfRule>
  </conditionalFormatting>
  <conditionalFormatting sqref="C53:E58">
    <cfRule type="containsText" dxfId="253" priority="2" operator="containsText" text="N">
      <formula>NOT(ISERROR(SEARCH("N",C53)))</formula>
    </cfRule>
    <cfRule type="containsText" dxfId="252" priority="6" operator="containsText" text="MLD5">
      <formula>NOT(ISERROR(SEARCH("MLD5",C53)))</formula>
    </cfRule>
    <cfRule type="containsText" dxfId="251" priority="7" operator="containsText" text="MLD4">
      <formula>NOT(ISERROR(SEARCH("MLD4",C53)))</formula>
    </cfRule>
    <cfRule type="containsText" dxfId="250" priority="8" operator="containsText" text="MLD2">
      <formula>NOT(ISERROR(SEARCH("MLD2",C53)))</formula>
    </cfRule>
  </conditionalFormatting>
  <conditionalFormatting sqref="E10:E47">
    <cfRule type="containsText" dxfId="249" priority="51" operator="containsText" text="MLD5">
      <formula>NOT(ISERROR(SEARCH("MLD5",E10)))</formula>
    </cfRule>
    <cfRule type="containsText" dxfId="248" priority="52" operator="containsText" text="MLD4">
      <formula>NOT(ISERROR(SEARCH("MLD4",E10)))</formula>
    </cfRule>
    <cfRule type="containsText" dxfId="247" priority="53" operator="containsText" text="MLD2">
      <formula>NOT(ISERROR(SEARCH("MLD2",E10)))</formula>
    </cfRule>
    <cfRule type="containsText" dxfId="246" priority="54" operator="containsText" text="N">
      <formula>NOT(ISERROR(SEARCH("N",E10)))</formula>
    </cfRule>
    <cfRule type="containsText" dxfId="245" priority="55" operator="containsText" text="SP">
      <formula>NOT(ISERROR(SEARCH("SP",E10)))</formula>
    </cfRule>
    <cfRule type="containsText" dxfId="244" priority="56" operator="containsText" text="STB">
      <formula>NOT(ISERROR(SEARCH("STB",E10)))</formula>
    </cfRule>
    <cfRule type="containsText" dxfId="243" priority="57" operator="containsText" text="MLD">
      <formula>NOT(ISERROR(SEARCH("MLD",E10)))</formula>
    </cfRule>
  </conditionalFormatting>
  <conditionalFormatting sqref="E51:E52 E59">
    <cfRule type="containsText" dxfId="242" priority="340" operator="containsText" text="MLD5">
      <formula>NOT(ISERROR(SEARCH("MLD5",E51)))</formula>
    </cfRule>
    <cfRule type="containsText" dxfId="241" priority="341" operator="containsText" text="MLD4">
      <formula>NOT(ISERROR(SEARCH("MLD4",E51)))</formula>
    </cfRule>
    <cfRule type="containsText" dxfId="240" priority="342" operator="containsText" text="MLD2">
      <formula>NOT(ISERROR(SEARCH("MLD2",E51)))</formula>
    </cfRule>
    <cfRule type="containsText" dxfId="239" priority="343" operator="containsText" text="N">
      <formula>NOT(ISERROR(SEARCH("N",E51)))</formula>
    </cfRule>
    <cfRule type="containsText" dxfId="238" priority="344" operator="containsText" text="SP">
      <formula>NOT(ISERROR(SEARCH("SP",E51)))</formula>
    </cfRule>
    <cfRule type="containsText" dxfId="237" priority="345" operator="containsText" text="STB">
      <formula>NOT(ISERROR(SEARCH("STB",E51)))</formula>
    </cfRule>
    <cfRule type="containsText" dxfId="236" priority="346" operator="containsText" text="MLD">
      <formula>NOT(ISERROR(SEARCH("MLD",E51)))</formula>
    </cfRule>
  </conditionalFormatting>
  <conditionalFormatting sqref="E53:E58">
    <cfRule type="containsText" dxfId="235" priority="3" operator="containsText" text="SP">
      <formula>NOT(ISERROR(SEARCH("SP",E53)))</formula>
    </cfRule>
    <cfRule type="containsText" dxfId="234" priority="4" operator="containsText" text="STB">
      <formula>NOT(ISERROR(SEARCH("STB",E53)))</formula>
    </cfRule>
    <cfRule type="containsText" dxfId="233" priority="5" operator="containsText" text="MLD">
      <formula>NOT(ISERROR(SEARCH("MLD",E53)))</formula>
    </cfRule>
  </conditionalFormatting>
  <conditionalFormatting sqref="F24:I24 F18:I18 F12:I12 F40:I40 F36:I36 F51:I59 F30:M30 F10:I10 F14:I14 F16:I16 F20:I20 F22:I22 F26:I26 F32:I32 F34:I34 F38:I38 F42:I42 F44:I44 F46:I46 F28:I28">
    <cfRule type="duplicateValues" dxfId="232" priority="24448"/>
    <cfRule type="duplicateValues" dxfId="231" priority="24449"/>
  </conditionalFormatting>
  <conditionalFormatting sqref="I76:L76">
    <cfRule type="duplicateValues" dxfId="230" priority="152"/>
  </conditionalFormatting>
  <conditionalFormatting sqref="V75 C64:F69 I64:L75">
    <cfRule type="duplicateValues" dxfId="229" priority="24445"/>
  </conditionalFormatting>
  <pageMargins left="0.7" right="0.7" top="0.75" bottom="0.75" header="0.3" footer="0.3"/>
  <pageSetup paperSize="9" scale="42" orientation="portrait" r:id="rId1"/>
  <headerFooter>
    <oddHeader>&amp;R&amp;D</oddHeader>
  </headerFooter>
  <colBreaks count="1" manualBreakCount="1">
    <brk id="14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2:AB77"/>
  <sheetViews>
    <sheetView topLeftCell="A22" zoomScale="61" zoomScaleNormal="70" workbookViewId="0">
      <selection activeCell="D14" sqref="D14"/>
    </sheetView>
  </sheetViews>
  <sheetFormatPr defaultColWidth="9" defaultRowHeight="14.5" x14ac:dyDescent="0.35"/>
  <cols>
    <col min="1" max="1" width="9" style="11"/>
    <col min="2" max="5" width="12.81640625" style="11" customWidth="1"/>
    <col min="6" max="7" width="9.1796875" style="11" customWidth="1"/>
    <col min="8" max="8" width="9" style="11"/>
    <col min="9" max="9" width="15.54296875" style="11" bestFit="1" customWidth="1"/>
    <col min="10" max="13" width="9" style="11"/>
    <col min="14" max="14" width="9" style="74"/>
    <col min="15" max="18" width="9" style="182" hidden="1" customWidth="1"/>
    <col min="19" max="20" width="9" style="74"/>
    <col min="21" max="25" width="9" style="11"/>
    <col min="26" max="26" width="20.1796875" style="11" customWidth="1"/>
    <col min="27" max="16384" width="9" style="11"/>
  </cols>
  <sheetData>
    <row r="2" spans="2:28" ht="61.5" x14ac:dyDescent="1.35">
      <c r="D2" s="12" t="s">
        <v>14</v>
      </c>
    </row>
    <row r="4" spans="2:28" ht="28.5" x14ac:dyDescent="0.65">
      <c r="B4" s="271" t="s">
        <v>3</v>
      </c>
      <c r="C4" s="271"/>
      <c r="D4" s="252">
        <f>'DAS Tue'!D4+1</f>
        <v>45931</v>
      </c>
      <c r="E4" s="252"/>
      <c r="F4" s="13"/>
      <c r="G4" s="13"/>
      <c r="H4" s="13"/>
      <c r="I4" s="13"/>
      <c r="J4" s="13"/>
      <c r="K4" s="13"/>
      <c r="L4" s="13"/>
    </row>
    <row r="5" spans="2:28" ht="28.5" x14ac:dyDescent="0.65">
      <c r="B5" s="14" t="s">
        <v>15</v>
      </c>
      <c r="C5" s="14"/>
      <c r="D5" s="14"/>
      <c r="E5" s="13"/>
      <c r="F5" s="13"/>
      <c r="G5" s="13"/>
      <c r="H5" s="13"/>
      <c r="I5" s="13"/>
      <c r="J5" s="13"/>
      <c r="K5" s="14" t="s">
        <v>51</v>
      </c>
      <c r="L5" s="13"/>
    </row>
    <row r="6" spans="2:28" ht="28.5" x14ac:dyDescent="0.65">
      <c r="C6" s="15"/>
      <c r="D6" s="15"/>
      <c r="V6" s="74"/>
      <c r="W6" s="74"/>
      <c r="X6" s="74"/>
      <c r="Y6" s="74"/>
      <c r="Z6" s="74"/>
      <c r="AA6" s="74"/>
      <c r="AB6" s="74"/>
    </row>
    <row r="7" spans="2:28" x14ac:dyDescent="0.35">
      <c r="V7" s="74"/>
      <c r="W7" s="74"/>
      <c r="X7" s="74"/>
      <c r="Y7" s="74"/>
      <c r="Z7" s="74"/>
      <c r="AA7" s="74"/>
      <c r="AB7" s="74"/>
    </row>
    <row r="8" spans="2:28" ht="18.5" x14ac:dyDescent="0.45">
      <c r="B8" s="16" t="s">
        <v>16</v>
      </c>
      <c r="C8" s="16" t="s">
        <v>17</v>
      </c>
      <c r="D8" s="16" t="s">
        <v>18</v>
      </c>
      <c r="E8" s="16" t="s">
        <v>7</v>
      </c>
      <c r="F8" s="253" t="s">
        <v>19</v>
      </c>
      <c r="G8" s="253"/>
      <c r="H8" s="253"/>
      <c r="I8" s="253"/>
      <c r="J8" s="244" t="s">
        <v>20</v>
      </c>
      <c r="K8" s="245"/>
      <c r="L8" s="245"/>
      <c r="M8" s="246"/>
      <c r="V8" s="74"/>
      <c r="W8" s="74"/>
      <c r="X8" s="74"/>
      <c r="Y8" s="74"/>
      <c r="Z8" s="74"/>
      <c r="AA8" s="74"/>
      <c r="AB8" s="74"/>
    </row>
    <row r="9" spans="2:28" ht="18.5" x14ac:dyDescent="0.45">
      <c r="B9" s="16"/>
      <c r="C9" s="16"/>
      <c r="D9" s="16"/>
      <c r="E9" s="16"/>
      <c r="F9" s="248"/>
      <c r="G9" s="249"/>
      <c r="H9" s="249"/>
      <c r="I9" s="250"/>
      <c r="J9" s="248"/>
      <c r="K9" s="249"/>
      <c r="L9" s="249"/>
      <c r="M9" s="250"/>
      <c r="O9" s="183">
        <f t="shared" ref="O9" si="0">E9</f>
        <v>0</v>
      </c>
      <c r="P9" s="184">
        <f t="shared" ref="P9" si="1">B9</f>
        <v>0</v>
      </c>
      <c r="Q9" s="185">
        <f t="shared" ref="Q9" si="2">C9</f>
        <v>0</v>
      </c>
      <c r="R9" s="185">
        <f t="shared" ref="R9" si="3">D9</f>
        <v>0</v>
      </c>
      <c r="V9" s="74"/>
      <c r="W9" s="74"/>
      <c r="X9" s="74"/>
      <c r="Y9" s="74"/>
      <c r="Z9" s="74"/>
      <c r="AA9" s="74"/>
      <c r="AB9" s="74"/>
    </row>
    <row r="10" spans="2:28" ht="18.5" x14ac:dyDescent="0.45">
      <c r="B10" s="138" t="s">
        <v>162</v>
      </c>
      <c r="C10" s="139">
        <v>0.15486111111111112</v>
      </c>
      <c r="D10" s="146">
        <v>0.48819444444444443</v>
      </c>
      <c r="E10" s="129">
        <f>D10-C10</f>
        <v>0.33333333333333331</v>
      </c>
      <c r="F10" s="248" t="str">
        <f>'Dvr '!A25</f>
        <v>Faisal Abdul Rahman Al Naghmosh</v>
      </c>
      <c r="G10" s="249"/>
      <c r="H10" s="249"/>
      <c r="I10" s="250"/>
      <c r="J10" s="248"/>
      <c r="K10" s="249"/>
      <c r="L10" s="249"/>
      <c r="M10" s="250"/>
      <c r="O10" s="183">
        <f t="shared" ref="O10:O51" si="4">E10</f>
        <v>0.33333333333333331</v>
      </c>
      <c r="P10" s="184" t="str">
        <f t="shared" ref="P10:P51" si="5">B10</f>
        <v>SP</v>
      </c>
      <c r="Q10" s="185">
        <f t="shared" ref="Q10:Q51" si="6">C10</f>
        <v>0.15486111111111112</v>
      </c>
      <c r="R10" s="185">
        <f t="shared" ref="R10:R51" si="7">D10</f>
        <v>0.48819444444444443</v>
      </c>
    </row>
    <row r="11" spans="2:28" ht="18.5" x14ac:dyDescent="0.45">
      <c r="B11" s="138"/>
      <c r="C11" s="139"/>
      <c r="D11" s="146"/>
      <c r="E11" s="129"/>
      <c r="F11" s="248"/>
      <c r="G11" s="249"/>
      <c r="H11" s="249"/>
      <c r="I11" s="250"/>
      <c r="J11" s="248"/>
      <c r="K11" s="249"/>
      <c r="L11" s="249"/>
      <c r="M11" s="250"/>
      <c r="O11" s="183">
        <f t="shared" si="4"/>
        <v>0</v>
      </c>
      <c r="P11" s="184">
        <f t="shared" si="5"/>
        <v>0</v>
      </c>
      <c r="Q11" s="185">
        <f t="shared" si="6"/>
        <v>0</v>
      </c>
      <c r="R11" s="185">
        <f t="shared" si="7"/>
        <v>0</v>
      </c>
    </row>
    <row r="12" spans="2:28" ht="18.5" x14ac:dyDescent="0.45">
      <c r="B12" s="138" t="s">
        <v>171</v>
      </c>
      <c r="C12" s="139">
        <v>0.16666666666666666</v>
      </c>
      <c r="D12" s="146">
        <v>0.57986111111111116</v>
      </c>
      <c r="E12" s="129">
        <f>D12-C12</f>
        <v>0.41319444444444453</v>
      </c>
      <c r="F12" s="248" t="str">
        <f>'Dvr '!A7</f>
        <v>Zakaria Abdullah Al-Batran</v>
      </c>
      <c r="G12" s="249"/>
      <c r="H12" s="249"/>
      <c r="I12" s="250"/>
      <c r="J12" s="248"/>
      <c r="K12" s="249"/>
      <c r="L12" s="249"/>
      <c r="M12" s="250"/>
      <c r="O12" s="183">
        <f t="shared" si="4"/>
        <v>0.41319444444444453</v>
      </c>
      <c r="P12" s="184" t="str">
        <f t="shared" si="5"/>
        <v>DSBY 1</v>
      </c>
      <c r="Q12" s="185">
        <f t="shared" si="6"/>
        <v>0.16666666666666666</v>
      </c>
      <c r="R12" s="185">
        <f t="shared" si="7"/>
        <v>0.57986111111111116</v>
      </c>
    </row>
    <row r="13" spans="2:28" ht="18.5" x14ac:dyDescent="0.45">
      <c r="B13" s="138"/>
      <c r="C13" s="139"/>
      <c r="D13" s="146"/>
      <c r="E13" s="129"/>
      <c r="F13" s="248"/>
      <c r="G13" s="249"/>
      <c r="H13" s="249"/>
      <c r="I13" s="250"/>
      <c r="J13" s="248"/>
      <c r="K13" s="249"/>
      <c r="L13" s="249"/>
      <c r="M13" s="250"/>
      <c r="O13" s="183">
        <f t="shared" si="4"/>
        <v>0</v>
      </c>
      <c r="P13" s="184">
        <f t="shared" si="5"/>
        <v>0</v>
      </c>
      <c r="Q13" s="185">
        <f t="shared" si="6"/>
        <v>0</v>
      </c>
      <c r="R13" s="185">
        <f t="shared" si="7"/>
        <v>0</v>
      </c>
    </row>
    <row r="14" spans="2:28" ht="18.5" x14ac:dyDescent="0.45">
      <c r="B14" s="138" t="s">
        <v>162</v>
      </c>
      <c r="C14" s="139">
        <v>0.20833333333333334</v>
      </c>
      <c r="D14" s="146">
        <v>0.54166666666666663</v>
      </c>
      <c r="E14" s="129">
        <f>D14-C14</f>
        <v>0.33333333333333326</v>
      </c>
      <c r="F14" s="248" t="str">
        <f>'Dvr '!A14</f>
        <v>Khaled Saleh Al-Zahrani</v>
      </c>
      <c r="G14" s="249"/>
      <c r="H14" s="249"/>
      <c r="I14" s="250"/>
      <c r="J14" s="248"/>
      <c r="K14" s="249"/>
      <c r="L14" s="249"/>
      <c r="M14" s="250"/>
      <c r="O14" s="183">
        <f t="shared" si="4"/>
        <v>0.33333333333333326</v>
      </c>
      <c r="P14" s="184" t="str">
        <f t="shared" si="5"/>
        <v>SP</v>
      </c>
      <c r="Q14" s="185">
        <f t="shared" si="6"/>
        <v>0.20833333333333334</v>
      </c>
      <c r="R14" s="185">
        <f t="shared" si="7"/>
        <v>0.54166666666666663</v>
      </c>
    </row>
    <row r="15" spans="2:28" ht="18.5" x14ac:dyDescent="0.45">
      <c r="B15" s="138"/>
      <c r="C15" s="139"/>
      <c r="D15" s="146"/>
      <c r="E15" s="129"/>
      <c r="F15" s="248"/>
      <c r="G15" s="249"/>
      <c r="H15" s="249"/>
      <c r="I15" s="250"/>
      <c r="J15" s="248"/>
      <c r="K15" s="249"/>
      <c r="L15" s="249"/>
      <c r="M15" s="250"/>
      <c r="O15" s="183">
        <f t="shared" si="4"/>
        <v>0</v>
      </c>
      <c r="P15" s="184">
        <f t="shared" si="5"/>
        <v>0</v>
      </c>
      <c r="Q15" s="185">
        <f t="shared" si="6"/>
        <v>0</v>
      </c>
      <c r="R15" s="185">
        <f t="shared" si="7"/>
        <v>0</v>
      </c>
    </row>
    <row r="16" spans="2:28" ht="18.5" x14ac:dyDescent="0.45">
      <c r="B16" s="138" t="s">
        <v>162</v>
      </c>
      <c r="C16" s="139">
        <v>0.20833333333333334</v>
      </c>
      <c r="D16" s="146">
        <v>0.54166666666666663</v>
      </c>
      <c r="E16" s="129">
        <f>D16-C16</f>
        <v>0.33333333333333326</v>
      </c>
      <c r="F16" s="248" t="str">
        <f>'Dvr '!A29</f>
        <v>Qasim Abdullah Al-Muhanna</v>
      </c>
      <c r="G16" s="249"/>
      <c r="H16" s="249"/>
      <c r="I16" s="250"/>
      <c r="J16" s="248"/>
      <c r="K16" s="249"/>
      <c r="L16" s="249"/>
      <c r="M16" s="250"/>
      <c r="O16" s="183">
        <f t="shared" si="4"/>
        <v>0.33333333333333326</v>
      </c>
      <c r="P16" s="184" t="str">
        <f t="shared" si="5"/>
        <v>SP</v>
      </c>
      <c r="Q16" s="185">
        <f t="shared" si="6"/>
        <v>0.20833333333333334</v>
      </c>
      <c r="R16" s="185">
        <f t="shared" si="7"/>
        <v>0.54166666666666663</v>
      </c>
    </row>
    <row r="17" spans="2:28" ht="18.5" x14ac:dyDescent="0.45">
      <c r="B17" s="138"/>
      <c r="C17" s="139"/>
      <c r="D17" s="146"/>
      <c r="E17" s="129"/>
      <c r="F17" s="248"/>
      <c r="G17" s="249"/>
      <c r="H17" s="249"/>
      <c r="I17" s="250"/>
      <c r="J17" s="248"/>
      <c r="K17" s="249"/>
      <c r="L17" s="249"/>
      <c r="M17" s="250"/>
      <c r="O17" s="183">
        <f t="shared" si="4"/>
        <v>0</v>
      </c>
      <c r="P17" s="184">
        <f t="shared" si="5"/>
        <v>0</v>
      </c>
      <c r="Q17" s="185">
        <f t="shared" si="6"/>
        <v>0</v>
      </c>
      <c r="R17" s="185">
        <f t="shared" si="7"/>
        <v>0</v>
      </c>
    </row>
    <row r="18" spans="2:28" ht="18.5" x14ac:dyDescent="0.45">
      <c r="B18" s="138" t="s">
        <v>172</v>
      </c>
      <c r="C18" s="139">
        <v>0.20833333333333334</v>
      </c>
      <c r="D18" s="146">
        <v>0.60416666666666663</v>
      </c>
      <c r="E18" s="129">
        <f>D18-C18</f>
        <v>0.39583333333333326</v>
      </c>
      <c r="F18" s="248" t="str">
        <f>'Dvr '!A37</f>
        <v>Ali Saad Al-Ruwayjih</v>
      </c>
      <c r="G18" s="249"/>
      <c r="H18" s="249"/>
      <c r="I18" s="250"/>
      <c r="J18" s="248"/>
      <c r="K18" s="249"/>
      <c r="L18" s="249"/>
      <c r="M18" s="250"/>
      <c r="O18" s="183">
        <f t="shared" si="4"/>
        <v>0.39583333333333326</v>
      </c>
      <c r="P18" s="184" t="str">
        <f t="shared" si="5"/>
        <v>HSBY 1</v>
      </c>
      <c r="Q18" s="185">
        <f t="shared" si="6"/>
        <v>0.20833333333333334</v>
      </c>
      <c r="R18" s="185">
        <f t="shared" si="7"/>
        <v>0.60416666666666663</v>
      </c>
      <c r="V18" s="74"/>
      <c r="W18" s="74"/>
      <c r="X18" s="74"/>
      <c r="Y18" s="74"/>
      <c r="Z18" s="74"/>
      <c r="AA18" s="74"/>
      <c r="AB18" s="74"/>
    </row>
    <row r="19" spans="2:28" ht="18.5" x14ac:dyDescent="0.45">
      <c r="B19" s="138"/>
      <c r="C19" s="139"/>
      <c r="D19" s="146"/>
      <c r="E19" s="129"/>
      <c r="F19" s="248"/>
      <c r="G19" s="249"/>
      <c r="H19" s="249"/>
      <c r="I19" s="250"/>
      <c r="J19" s="248"/>
      <c r="K19" s="249"/>
      <c r="L19" s="249"/>
      <c r="M19" s="250"/>
      <c r="O19" s="183">
        <f t="shared" si="4"/>
        <v>0</v>
      </c>
      <c r="P19" s="184">
        <f t="shared" si="5"/>
        <v>0</v>
      </c>
      <c r="Q19" s="185">
        <f t="shared" si="6"/>
        <v>0</v>
      </c>
      <c r="R19" s="185">
        <f t="shared" si="7"/>
        <v>0</v>
      </c>
      <c r="V19" s="74"/>
      <c r="W19" s="74"/>
      <c r="X19" s="74"/>
      <c r="Y19" s="74"/>
      <c r="Z19" s="74"/>
      <c r="AA19" s="74"/>
      <c r="AB19" s="74"/>
    </row>
    <row r="20" spans="2:28" ht="18.5" x14ac:dyDescent="0.45">
      <c r="B20" s="138" t="s">
        <v>173</v>
      </c>
      <c r="C20" s="139">
        <v>0.23055555555555557</v>
      </c>
      <c r="D20" s="146">
        <v>0.68819444444444444</v>
      </c>
      <c r="E20" s="129">
        <f>D20-C20</f>
        <v>0.45763888888888887</v>
      </c>
      <c r="F20" s="248" t="str">
        <f>'Dvr '!A8</f>
        <v xml:space="preserve">Ahmed Almadeh </v>
      </c>
      <c r="G20" s="249"/>
      <c r="H20" s="249"/>
      <c r="I20" s="250"/>
      <c r="J20" s="248"/>
      <c r="K20" s="249"/>
      <c r="L20" s="249"/>
      <c r="M20" s="250"/>
      <c r="O20" s="183">
        <f t="shared" si="4"/>
        <v>0.45763888888888887</v>
      </c>
      <c r="P20" s="184" t="str">
        <f t="shared" si="5"/>
        <v>MLD3&amp;10</v>
      </c>
      <c r="Q20" s="185">
        <f t="shared" si="6"/>
        <v>0.23055555555555557</v>
      </c>
      <c r="R20" s="185">
        <f t="shared" si="7"/>
        <v>0.68819444444444444</v>
      </c>
      <c r="V20" s="74"/>
      <c r="W20" s="74"/>
      <c r="X20" s="74"/>
      <c r="Y20" s="74"/>
      <c r="Z20" s="74"/>
      <c r="AA20" s="74"/>
      <c r="AB20" s="74"/>
    </row>
    <row r="21" spans="2:28" ht="18.5" x14ac:dyDescent="0.45">
      <c r="B21" s="138"/>
      <c r="C21" s="139"/>
      <c r="D21" s="146"/>
      <c r="E21" s="129"/>
      <c r="F21" s="248"/>
      <c r="G21" s="249"/>
      <c r="H21" s="249"/>
      <c r="I21" s="250"/>
      <c r="J21" s="248"/>
      <c r="K21" s="249"/>
      <c r="L21" s="249"/>
      <c r="M21" s="250"/>
      <c r="O21" s="183">
        <f t="shared" si="4"/>
        <v>0</v>
      </c>
      <c r="P21" s="184">
        <f t="shared" si="5"/>
        <v>0</v>
      </c>
      <c r="Q21" s="185">
        <f t="shared" si="6"/>
        <v>0</v>
      </c>
      <c r="R21" s="185">
        <f t="shared" si="7"/>
        <v>0</v>
      </c>
      <c r="V21" s="74"/>
      <c r="W21" s="74"/>
      <c r="X21" s="74"/>
      <c r="Y21" s="74"/>
      <c r="Z21" s="74"/>
      <c r="AA21" s="74"/>
      <c r="AB21" s="74"/>
    </row>
    <row r="22" spans="2:28" ht="18.5" x14ac:dyDescent="0.45">
      <c r="B22" s="138" t="s">
        <v>181</v>
      </c>
      <c r="C22" s="139">
        <v>0.25</v>
      </c>
      <c r="D22" s="146">
        <v>0.58333333333333337</v>
      </c>
      <c r="E22" s="129">
        <f>D22-C22</f>
        <v>0.33333333333333337</v>
      </c>
      <c r="F22" s="248" t="str">
        <f>'Dvr '!A53</f>
        <v xml:space="preserve">Hussein Ali Al-Mubarak </v>
      </c>
      <c r="G22" s="249"/>
      <c r="H22" s="249"/>
      <c r="I22" s="250"/>
      <c r="J22" s="248"/>
      <c r="K22" s="249"/>
      <c r="L22" s="249"/>
      <c r="M22" s="250"/>
      <c r="O22" s="183">
        <f t="shared" si="4"/>
        <v>0.33333333333333337</v>
      </c>
      <c r="P22" s="184" t="str">
        <f t="shared" si="5"/>
        <v>DDD1</v>
      </c>
      <c r="Q22" s="185">
        <f t="shared" si="6"/>
        <v>0.25</v>
      </c>
      <c r="R22" s="185">
        <f t="shared" si="7"/>
        <v>0.58333333333333337</v>
      </c>
      <c r="V22" s="74"/>
      <c r="W22" s="74"/>
      <c r="X22" s="74"/>
      <c r="Y22" s="74"/>
      <c r="Z22" s="74"/>
      <c r="AA22" s="74"/>
      <c r="AB22" s="74"/>
    </row>
    <row r="23" spans="2:28" ht="18.5" x14ac:dyDescent="0.45">
      <c r="B23" s="138"/>
      <c r="C23" s="139"/>
      <c r="D23" s="146"/>
      <c r="E23" s="129"/>
      <c r="F23" s="248"/>
      <c r="G23" s="249"/>
      <c r="H23" s="249"/>
      <c r="I23" s="250"/>
      <c r="J23" s="248"/>
      <c r="K23" s="249"/>
      <c r="L23" s="249"/>
      <c r="M23" s="250"/>
      <c r="O23" s="183">
        <f t="shared" si="4"/>
        <v>0</v>
      </c>
      <c r="P23" s="184">
        <f t="shared" si="5"/>
        <v>0</v>
      </c>
      <c r="Q23" s="185">
        <f t="shared" si="6"/>
        <v>0</v>
      </c>
      <c r="R23" s="185">
        <f t="shared" si="7"/>
        <v>0</v>
      </c>
      <c r="V23" s="74"/>
      <c r="W23" s="74"/>
      <c r="X23" s="74"/>
      <c r="Y23" s="74"/>
      <c r="Z23" s="74"/>
      <c r="AA23" s="74"/>
      <c r="AB23" s="74"/>
    </row>
    <row r="24" spans="2:28" ht="18.5" x14ac:dyDescent="0.45">
      <c r="B24" s="138" t="s">
        <v>181</v>
      </c>
      <c r="C24" s="139">
        <v>0.25</v>
      </c>
      <c r="D24" s="146">
        <v>0.58333333333333337</v>
      </c>
      <c r="E24" s="129">
        <f>D24-C24</f>
        <v>0.33333333333333337</v>
      </c>
      <c r="F24" s="248" t="str">
        <f>'Dvr '!A52</f>
        <v>Saleh Hussein Al-Saleh</v>
      </c>
      <c r="G24" s="249"/>
      <c r="H24" s="249"/>
      <c r="I24" s="250"/>
      <c r="J24" s="248"/>
      <c r="K24" s="249"/>
      <c r="L24" s="249"/>
      <c r="M24" s="250"/>
      <c r="O24" s="183">
        <f t="shared" si="4"/>
        <v>0.33333333333333337</v>
      </c>
      <c r="P24" s="184" t="str">
        <f t="shared" si="5"/>
        <v>DDD1</v>
      </c>
      <c r="Q24" s="185">
        <f t="shared" si="6"/>
        <v>0.25</v>
      </c>
      <c r="R24" s="185">
        <f t="shared" si="7"/>
        <v>0.58333333333333337</v>
      </c>
      <c r="V24" s="74"/>
      <c r="W24" s="74"/>
      <c r="X24" s="74"/>
      <c r="Y24" s="74"/>
      <c r="Z24" s="74"/>
      <c r="AA24" s="74"/>
      <c r="AB24" s="74"/>
    </row>
    <row r="25" spans="2:28" ht="18.5" x14ac:dyDescent="0.45">
      <c r="B25" s="138"/>
      <c r="C25" s="139"/>
      <c r="D25" s="146"/>
      <c r="E25" s="129"/>
      <c r="F25" s="248"/>
      <c r="G25" s="249"/>
      <c r="H25" s="249"/>
      <c r="I25" s="250"/>
      <c r="J25" s="248"/>
      <c r="K25" s="249"/>
      <c r="L25" s="249"/>
      <c r="M25" s="250"/>
      <c r="O25" s="183">
        <f t="shared" si="4"/>
        <v>0</v>
      </c>
      <c r="P25" s="184">
        <f t="shared" si="5"/>
        <v>0</v>
      </c>
      <c r="Q25" s="185">
        <f t="shared" si="6"/>
        <v>0</v>
      </c>
      <c r="R25" s="185">
        <f t="shared" si="7"/>
        <v>0</v>
      </c>
      <c r="V25" s="74"/>
      <c r="W25" s="74"/>
      <c r="X25" s="74"/>
      <c r="Y25" s="74"/>
      <c r="Z25" s="74"/>
      <c r="AA25" s="74"/>
      <c r="AB25" s="74"/>
    </row>
    <row r="26" spans="2:28" ht="18.5" x14ac:dyDescent="0.45">
      <c r="B26" s="138" t="s">
        <v>174</v>
      </c>
      <c r="C26" s="139">
        <v>0.39374999999999999</v>
      </c>
      <c r="D26" s="146">
        <v>0.80902777777777779</v>
      </c>
      <c r="E26" s="129">
        <f>D26-C26</f>
        <v>0.4152777777777778</v>
      </c>
      <c r="F26" s="248" t="str">
        <f>'Dvr '!A20</f>
        <v>Ali Fadel Al-Hamada</v>
      </c>
      <c r="G26" s="249"/>
      <c r="H26" s="249"/>
      <c r="I26" s="250"/>
      <c r="J26" s="248" t="s">
        <v>196</v>
      </c>
      <c r="K26" s="249"/>
      <c r="L26" s="249"/>
      <c r="M26" s="250"/>
      <c r="O26" s="183">
        <f t="shared" si="4"/>
        <v>0.4152777777777778</v>
      </c>
      <c r="P26" s="184" t="str">
        <f t="shared" si="5"/>
        <v>MLD5&amp;12</v>
      </c>
      <c r="Q26" s="185">
        <f t="shared" si="6"/>
        <v>0.39374999999999999</v>
      </c>
      <c r="R26" s="185">
        <f t="shared" si="7"/>
        <v>0.80902777777777779</v>
      </c>
      <c r="V26" s="74"/>
      <c r="W26" s="74"/>
      <c r="X26" s="74"/>
      <c r="Y26" s="74"/>
      <c r="Z26" s="74"/>
      <c r="AA26" s="74"/>
      <c r="AB26" s="74"/>
    </row>
    <row r="27" spans="2:28" ht="18.5" x14ac:dyDescent="0.45">
      <c r="B27" s="138"/>
      <c r="C27" s="139"/>
      <c r="D27" s="146"/>
      <c r="E27" s="129"/>
      <c r="F27" s="248"/>
      <c r="G27" s="249"/>
      <c r="H27" s="249"/>
      <c r="I27" s="250"/>
      <c r="J27" s="248"/>
      <c r="K27" s="249"/>
      <c r="L27" s="249"/>
      <c r="M27" s="250"/>
      <c r="O27" s="183">
        <f t="shared" si="4"/>
        <v>0</v>
      </c>
      <c r="P27" s="184">
        <f t="shared" si="5"/>
        <v>0</v>
      </c>
      <c r="Q27" s="185">
        <f t="shared" si="6"/>
        <v>0</v>
      </c>
      <c r="R27" s="185">
        <f t="shared" si="7"/>
        <v>0</v>
      </c>
    </row>
    <row r="28" spans="2:28" ht="18.5" x14ac:dyDescent="0.45">
      <c r="B28" s="138" t="s">
        <v>175</v>
      </c>
      <c r="C28" s="139">
        <v>0.57986111111111116</v>
      </c>
      <c r="D28" s="146">
        <v>0.99305555555555558</v>
      </c>
      <c r="E28" s="129">
        <f>D28-C28</f>
        <v>0.41319444444444442</v>
      </c>
      <c r="F28" s="248" t="str">
        <f>'Dvr '!A19</f>
        <v xml:space="preserve">Abdullah Abbas Al-Mari </v>
      </c>
      <c r="G28" s="249"/>
      <c r="H28" s="249"/>
      <c r="I28" s="250"/>
      <c r="J28" s="248"/>
      <c r="K28" s="249"/>
      <c r="L28" s="249"/>
      <c r="M28" s="250"/>
      <c r="O28" s="183">
        <f t="shared" si="4"/>
        <v>0.41319444444444442</v>
      </c>
      <c r="P28" s="184" t="str">
        <f t="shared" si="5"/>
        <v>DSBY 2</v>
      </c>
      <c r="Q28" s="185">
        <f t="shared" si="6"/>
        <v>0.57986111111111116</v>
      </c>
      <c r="R28" s="185">
        <f t="shared" si="7"/>
        <v>0.99305555555555558</v>
      </c>
      <c r="V28" s="74"/>
      <c r="W28" s="74"/>
      <c r="X28" s="74"/>
      <c r="Y28" s="74"/>
      <c r="Z28" s="74"/>
      <c r="AA28" s="74"/>
      <c r="AB28" s="74"/>
    </row>
    <row r="29" spans="2:28" ht="18.5" x14ac:dyDescent="0.45">
      <c r="B29" s="138"/>
      <c r="C29" s="139"/>
      <c r="D29" s="146"/>
      <c r="E29" s="129"/>
      <c r="F29" s="248"/>
      <c r="G29" s="249"/>
      <c r="H29" s="249"/>
      <c r="I29" s="250"/>
      <c r="J29" s="248"/>
      <c r="K29" s="249"/>
      <c r="L29" s="249"/>
      <c r="M29" s="250"/>
      <c r="O29" s="183">
        <f t="shared" si="4"/>
        <v>0</v>
      </c>
      <c r="P29" s="184">
        <f t="shared" si="5"/>
        <v>0</v>
      </c>
      <c r="Q29" s="185">
        <f t="shared" si="6"/>
        <v>0</v>
      </c>
      <c r="R29" s="185">
        <f t="shared" si="7"/>
        <v>0</v>
      </c>
      <c r="V29" s="74"/>
      <c r="W29" s="74"/>
      <c r="X29" s="74"/>
      <c r="Y29" s="74"/>
      <c r="Z29" s="74"/>
      <c r="AA29" s="74"/>
      <c r="AB29" s="74"/>
    </row>
    <row r="30" spans="2:28" ht="18.5" x14ac:dyDescent="0.45">
      <c r="B30" s="138" t="s">
        <v>162</v>
      </c>
      <c r="C30" s="139">
        <v>0.58333333333333337</v>
      </c>
      <c r="D30" s="146">
        <v>0.91666666666666663</v>
      </c>
      <c r="E30" s="129">
        <f>D30-C30</f>
        <v>0.33333333333333326</v>
      </c>
      <c r="F30" s="248" t="str">
        <f>'Dvr '!A28</f>
        <v>Ali Mohammed Alhadi</v>
      </c>
      <c r="G30" s="249"/>
      <c r="H30" s="249"/>
      <c r="I30" s="250"/>
      <c r="J30" s="248"/>
      <c r="K30" s="249"/>
      <c r="L30" s="249"/>
      <c r="M30" s="250"/>
      <c r="O30" s="183">
        <f t="shared" si="4"/>
        <v>0.33333333333333326</v>
      </c>
      <c r="P30" s="184" t="str">
        <f t="shared" si="5"/>
        <v>SP</v>
      </c>
      <c r="Q30" s="185">
        <f t="shared" si="6"/>
        <v>0.58333333333333337</v>
      </c>
      <c r="R30" s="185">
        <f t="shared" si="7"/>
        <v>0.91666666666666663</v>
      </c>
      <c r="V30" s="74"/>
      <c r="W30" s="74"/>
      <c r="X30" s="74"/>
      <c r="Y30" s="74"/>
      <c r="Z30" s="74"/>
      <c r="AA30" s="74"/>
      <c r="AB30" s="74"/>
    </row>
    <row r="31" spans="2:28" ht="18.5" x14ac:dyDescent="0.45">
      <c r="B31" s="138"/>
      <c r="C31" s="139"/>
      <c r="D31" s="146"/>
      <c r="E31" s="129"/>
      <c r="J31" s="248"/>
      <c r="K31" s="249"/>
      <c r="L31" s="249"/>
      <c r="M31" s="250"/>
      <c r="O31" s="183">
        <f t="shared" si="4"/>
        <v>0</v>
      </c>
      <c r="P31" s="184">
        <f t="shared" si="5"/>
        <v>0</v>
      </c>
      <c r="Q31" s="185">
        <f t="shared" si="6"/>
        <v>0</v>
      </c>
      <c r="R31" s="185">
        <f t="shared" si="7"/>
        <v>0</v>
      </c>
      <c r="V31" s="74"/>
      <c r="W31" s="74"/>
      <c r="X31" s="74"/>
      <c r="Y31" s="74"/>
      <c r="Z31" s="74"/>
      <c r="AA31" s="74"/>
      <c r="AB31" s="74"/>
    </row>
    <row r="32" spans="2:28" ht="18.5" x14ac:dyDescent="0.45">
      <c r="B32" s="138" t="s">
        <v>179</v>
      </c>
      <c r="C32" s="139">
        <v>0.58333333333333337</v>
      </c>
      <c r="D32" s="146">
        <v>0.91666666666666663</v>
      </c>
      <c r="E32" s="129">
        <f>D32-C32</f>
        <v>0.33333333333333326</v>
      </c>
      <c r="F32" s="248" t="str">
        <f>'Dvr '!A30</f>
        <v>Ahmed Hussein Al snaber</v>
      </c>
      <c r="G32" s="249"/>
      <c r="H32" s="249"/>
      <c r="I32" s="250"/>
      <c r="J32" s="248"/>
      <c r="K32" s="249"/>
      <c r="L32" s="249"/>
      <c r="M32" s="250"/>
      <c r="O32" s="183">
        <f t="shared" si="4"/>
        <v>0.33333333333333326</v>
      </c>
      <c r="P32" s="184" t="str">
        <f t="shared" si="5"/>
        <v>DDD2</v>
      </c>
      <c r="Q32" s="185">
        <f t="shared" si="6"/>
        <v>0.58333333333333337</v>
      </c>
      <c r="R32" s="185">
        <f t="shared" si="7"/>
        <v>0.91666666666666663</v>
      </c>
      <c r="W32" s="74"/>
      <c r="X32" s="74"/>
      <c r="Y32" s="74"/>
      <c r="Z32" s="74"/>
      <c r="AA32" s="74"/>
      <c r="AB32" s="74"/>
    </row>
    <row r="33" spans="2:28" ht="18.5" x14ac:dyDescent="0.45">
      <c r="B33" s="138"/>
      <c r="C33" s="139"/>
      <c r="D33" s="146"/>
      <c r="E33" s="129"/>
      <c r="F33" s="248"/>
      <c r="G33" s="249"/>
      <c r="H33" s="249"/>
      <c r="I33" s="250"/>
      <c r="J33" s="248"/>
      <c r="K33" s="249"/>
      <c r="L33" s="249"/>
      <c r="M33" s="250"/>
      <c r="O33" s="183">
        <f t="shared" si="4"/>
        <v>0</v>
      </c>
      <c r="P33" s="184">
        <f t="shared" si="5"/>
        <v>0</v>
      </c>
      <c r="Q33" s="185">
        <f t="shared" si="6"/>
        <v>0</v>
      </c>
      <c r="R33" s="185">
        <f t="shared" si="7"/>
        <v>0</v>
      </c>
      <c r="V33" s="74"/>
      <c r="W33" s="74"/>
      <c r="X33" s="74"/>
      <c r="Y33" s="74"/>
      <c r="Z33" s="74"/>
      <c r="AA33" s="74"/>
      <c r="AB33" s="74"/>
    </row>
    <row r="34" spans="2:28" ht="18.5" x14ac:dyDescent="0.45">
      <c r="B34" s="138" t="s">
        <v>179</v>
      </c>
      <c r="C34" s="139">
        <v>0.58333333333333337</v>
      </c>
      <c r="D34" s="146">
        <v>0.91666666666666663</v>
      </c>
      <c r="E34" s="129">
        <f>D34-C34</f>
        <v>0.33333333333333326</v>
      </c>
      <c r="F34" s="248" t="str">
        <f>'Dvr '!A13</f>
        <v>Mohammed Khaled Al-Muhanna</v>
      </c>
      <c r="G34" s="249"/>
      <c r="H34" s="249"/>
      <c r="I34" s="250"/>
      <c r="J34" s="248"/>
      <c r="K34" s="249"/>
      <c r="L34" s="249"/>
      <c r="M34" s="250"/>
      <c r="O34" s="183">
        <f t="shared" si="4"/>
        <v>0.33333333333333326</v>
      </c>
      <c r="P34" s="184" t="str">
        <f t="shared" si="5"/>
        <v>DDD2</v>
      </c>
      <c r="Q34" s="185">
        <f t="shared" si="6"/>
        <v>0.58333333333333337</v>
      </c>
      <c r="R34" s="185">
        <f t="shared" si="7"/>
        <v>0.91666666666666663</v>
      </c>
      <c r="W34" s="74"/>
      <c r="X34" s="74"/>
      <c r="Y34" s="74"/>
      <c r="Z34" s="74"/>
      <c r="AA34" s="74"/>
      <c r="AB34" s="74"/>
    </row>
    <row r="35" spans="2:28" ht="18.5" x14ac:dyDescent="0.45">
      <c r="B35" s="138"/>
      <c r="C35" s="139"/>
      <c r="D35" s="146"/>
      <c r="E35" s="129"/>
      <c r="F35" s="248"/>
      <c r="G35" s="249"/>
      <c r="H35" s="249"/>
      <c r="I35" s="250"/>
      <c r="J35" s="248"/>
      <c r="K35" s="249"/>
      <c r="L35" s="249"/>
      <c r="M35" s="250"/>
      <c r="O35" s="183">
        <f t="shared" si="4"/>
        <v>0</v>
      </c>
      <c r="P35" s="184">
        <f t="shared" si="5"/>
        <v>0</v>
      </c>
      <c r="Q35" s="185">
        <f t="shared" si="6"/>
        <v>0</v>
      </c>
      <c r="R35" s="185">
        <f t="shared" si="7"/>
        <v>0</v>
      </c>
      <c r="V35" s="74"/>
      <c r="W35" s="74"/>
      <c r="X35" s="74"/>
      <c r="Y35" s="74"/>
      <c r="Z35" s="74"/>
      <c r="AA35" s="74"/>
      <c r="AB35" s="74"/>
    </row>
    <row r="36" spans="2:28" ht="18.5" x14ac:dyDescent="0.45">
      <c r="B36" s="138" t="s">
        <v>176</v>
      </c>
      <c r="C36" s="139">
        <v>0.60277777777777775</v>
      </c>
      <c r="D36" s="146">
        <v>0.99513888888888891</v>
      </c>
      <c r="E36" s="129">
        <f>D36-C36</f>
        <v>0.39236111111111116</v>
      </c>
      <c r="F36" s="248" t="str">
        <f>'Dvr '!A12</f>
        <v>Ali Hassan Almeer</v>
      </c>
      <c r="G36" s="249"/>
      <c r="H36" s="249"/>
      <c r="I36" s="250"/>
      <c r="J36" s="248" t="str">
        <f>'Dvr '!A11</f>
        <v>Vacancy2</v>
      </c>
      <c r="K36" s="249"/>
      <c r="L36" s="249"/>
      <c r="M36" s="250"/>
      <c r="O36" s="183">
        <f t="shared" si="4"/>
        <v>0.39236111111111116</v>
      </c>
      <c r="P36" s="184" t="str">
        <f t="shared" si="5"/>
        <v>MLD9&amp;18</v>
      </c>
      <c r="Q36" s="185">
        <f t="shared" si="6"/>
        <v>0.60277777777777775</v>
      </c>
      <c r="R36" s="185">
        <f t="shared" si="7"/>
        <v>0.99513888888888891</v>
      </c>
      <c r="V36" s="74"/>
      <c r="W36" s="74"/>
      <c r="X36" s="74"/>
      <c r="Y36" s="74"/>
      <c r="Z36" s="74"/>
      <c r="AA36" s="74"/>
      <c r="AB36" s="74"/>
    </row>
    <row r="37" spans="2:28" ht="18.5" x14ac:dyDescent="0.45">
      <c r="B37" s="138"/>
      <c r="C37" s="139"/>
      <c r="D37" s="146"/>
      <c r="E37" s="129"/>
      <c r="F37" s="248"/>
      <c r="G37" s="249"/>
      <c r="H37" s="249"/>
      <c r="I37" s="250"/>
      <c r="J37" s="248"/>
      <c r="K37" s="249"/>
      <c r="L37" s="249"/>
      <c r="M37" s="250"/>
      <c r="O37" s="183">
        <f t="shared" si="4"/>
        <v>0</v>
      </c>
      <c r="P37" s="184">
        <f t="shared" si="5"/>
        <v>0</v>
      </c>
      <c r="Q37" s="185">
        <f t="shared" si="6"/>
        <v>0</v>
      </c>
      <c r="R37" s="185">
        <f t="shared" si="7"/>
        <v>0</v>
      </c>
      <c r="V37" s="74"/>
      <c r="W37" s="74"/>
      <c r="X37" s="74"/>
      <c r="Y37" s="74"/>
      <c r="Z37" s="74"/>
      <c r="AA37" s="74"/>
      <c r="AB37" s="74"/>
    </row>
    <row r="38" spans="2:28" ht="18.5" x14ac:dyDescent="0.45">
      <c r="B38" s="138" t="s">
        <v>176</v>
      </c>
      <c r="C38" s="139">
        <v>0.60277777777777775</v>
      </c>
      <c r="D38" s="146">
        <v>0.99513888888888891</v>
      </c>
      <c r="E38" s="129">
        <f>D38-C38</f>
        <v>0.39236111111111116</v>
      </c>
      <c r="F38" s="248" t="str">
        <f>'Dvr '!A17</f>
        <v xml:space="preserve">Attia Saad Al-Hazmi </v>
      </c>
      <c r="G38" s="249"/>
      <c r="H38" s="249"/>
      <c r="I38" s="250"/>
      <c r="J38" s="248" t="str">
        <f>'Dvr '!A27</f>
        <v>Vacancy1</v>
      </c>
      <c r="K38" s="249"/>
      <c r="L38" s="249"/>
      <c r="M38" s="250"/>
      <c r="O38" s="183">
        <f t="shared" si="4"/>
        <v>0.39236111111111116</v>
      </c>
      <c r="P38" s="184" t="str">
        <f t="shared" si="5"/>
        <v>MLD9&amp;18</v>
      </c>
      <c r="Q38" s="185">
        <f t="shared" si="6"/>
        <v>0.60277777777777775</v>
      </c>
      <c r="R38" s="185">
        <f t="shared" si="7"/>
        <v>0.99513888888888891</v>
      </c>
      <c r="V38" s="74"/>
      <c r="W38" s="74"/>
      <c r="X38" s="74"/>
      <c r="Y38" s="74"/>
      <c r="Z38" s="74"/>
      <c r="AA38" s="74"/>
      <c r="AB38" s="74"/>
    </row>
    <row r="39" spans="2:28" ht="18.5" x14ac:dyDescent="0.45">
      <c r="B39" s="138"/>
      <c r="C39" s="139"/>
      <c r="D39" s="146"/>
      <c r="E39" s="129"/>
      <c r="F39" s="248"/>
      <c r="G39" s="249"/>
      <c r="H39" s="249"/>
      <c r="I39" s="250"/>
      <c r="J39" s="248"/>
      <c r="K39" s="249"/>
      <c r="L39" s="249"/>
      <c r="M39" s="250"/>
      <c r="O39" s="183">
        <f t="shared" si="4"/>
        <v>0</v>
      </c>
      <c r="P39" s="184">
        <f t="shared" si="5"/>
        <v>0</v>
      </c>
      <c r="Q39" s="185">
        <f t="shared" si="6"/>
        <v>0</v>
      </c>
      <c r="R39" s="185">
        <f t="shared" si="7"/>
        <v>0</v>
      </c>
    </row>
    <row r="40" spans="2:28" ht="18.5" x14ac:dyDescent="0.45">
      <c r="B40" s="138" t="s">
        <v>177</v>
      </c>
      <c r="C40" s="139">
        <v>0.60416666666666663</v>
      </c>
      <c r="D40" s="146">
        <v>0.99652777777777779</v>
      </c>
      <c r="E40" s="129">
        <f>D40-C40</f>
        <v>0.39236111111111116</v>
      </c>
      <c r="F40" s="248" t="str">
        <f>'Dvr '!A44</f>
        <v>Abdullah Fayez Al-Subaie</v>
      </c>
      <c r="G40" s="249"/>
      <c r="H40" s="249"/>
      <c r="I40" s="250"/>
      <c r="J40" s="248" t="s">
        <v>195</v>
      </c>
      <c r="K40" s="249"/>
      <c r="L40" s="249"/>
      <c r="M40" s="250"/>
      <c r="O40" s="183">
        <f t="shared" si="4"/>
        <v>0.39236111111111116</v>
      </c>
      <c r="P40" s="184" t="str">
        <f t="shared" si="5"/>
        <v>HSBY 2</v>
      </c>
      <c r="Q40" s="185">
        <f t="shared" si="6"/>
        <v>0.60416666666666663</v>
      </c>
      <c r="R40" s="185">
        <f t="shared" si="7"/>
        <v>0.99652777777777779</v>
      </c>
      <c r="V40" s="74"/>
      <c r="W40" s="74"/>
      <c r="X40" s="74"/>
      <c r="Y40" s="74"/>
      <c r="Z40" s="74"/>
      <c r="AA40" s="74"/>
      <c r="AB40" s="74"/>
    </row>
    <row r="41" spans="2:28" ht="18.5" x14ac:dyDescent="0.45">
      <c r="B41" s="138"/>
      <c r="C41" s="139"/>
      <c r="D41" s="146"/>
      <c r="E41" s="129"/>
      <c r="F41" s="248"/>
      <c r="G41" s="249"/>
      <c r="H41" s="249"/>
      <c r="I41" s="250"/>
      <c r="J41" s="248"/>
      <c r="K41" s="249"/>
      <c r="L41" s="249"/>
      <c r="M41" s="250"/>
      <c r="O41" s="183">
        <f t="shared" si="4"/>
        <v>0</v>
      </c>
      <c r="P41" s="184">
        <f t="shared" si="5"/>
        <v>0</v>
      </c>
      <c r="Q41" s="185">
        <f t="shared" si="6"/>
        <v>0</v>
      </c>
      <c r="R41" s="185">
        <f t="shared" si="7"/>
        <v>0</v>
      </c>
      <c r="Y41" s="74"/>
      <c r="Z41" s="74"/>
      <c r="AA41" s="74"/>
      <c r="AB41" s="74"/>
    </row>
    <row r="42" spans="2:28" ht="18.5" x14ac:dyDescent="0.45">
      <c r="B42" s="138" t="s">
        <v>166</v>
      </c>
      <c r="C42" s="139">
        <v>0.6333333333333333</v>
      </c>
      <c r="D42" s="146">
        <v>0.84375</v>
      </c>
      <c r="E42" s="129">
        <f>D42-C42</f>
        <v>0.2104166666666667</v>
      </c>
      <c r="F42" s="248" t="str">
        <f>'Dvr '!A21</f>
        <v>Hussein Abdullah Al Hamid</v>
      </c>
      <c r="G42" s="249"/>
      <c r="H42" s="249"/>
      <c r="I42" s="250"/>
      <c r="J42" s="248"/>
      <c r="K42" s="249"/>
      <c r="L42" s="249"/>
      <c r="M42" s="250"/>
      <c r="O42" s="183">
        <f t="shared" si="4"/>
        <v>0.2104166666666667</v>
      </c>
      <c r="P42" s="184" t="str">
        <f t="shared" si="5"/>
        <v>MLD13</v>
      </c>
      <c r="Q42" s="185">
        <f t="shared" si="6"/>
        <v>0.6333333333333333</v>
      </c>
      <c r="R42" s="185">
        <f t="shared" si="7"/>
        <v>0.84375</v>
      </c>
      <c r="V42" s="74"/>
      <c r="W42" s="74"/>
      <c r="X42" s="74"/>
      <c r="Y42" s="74"/>
      <c r="Z42" s="74"/>
      <c r="AA42" s="74"/>
      <c r="AB42" s="74"/>
    </row>
    <row r="43" spans="2:28" ht="18.5" x14ac:dyDescent="0.45">
      <c r="B43" s="138"/>
      <c r="C43" s="139"/>
      <c r="D43" s="146"/>
      <c r="E43" s="129"/>
      <c r="F43" s="248"/>
      <c r="G43" s="249"/>
      <c r="H43" s="249"/>
      <c r="I43" s="250"/>
      <c r="J43" s="248"/>
      <c r="K43" s="249"/>
      <c r="L43" s="249"/>
      <c r="M43" s="250"/>
      <c r="O43" s="183">
        <f t="shared" si="4"/>
        <v>0</v>
      </c>
      <c r="P43" s="184">
        <f t="shared" si="5"/>
        <v>0</v>
      </c>
      <c r="Q43" s="185">
        <f t="shared" si="6"/>
        <v>0</v>
      </c>
      <c r="R43" s="185">
        <f t="shared" si="7"/>
        <v>0</v>
      </c>
      <c r="V43" s="74"/>
      <c r="W43" s="74"/>
      <c r="X43" s="74"/>
      <c r="Y43" s="74"/>
      <c r="Z43" s="74"/>
      <c r="AA43" s="74"/>
      <c r="AB43" s="74"/>
    </row>
    <row r="44" spans="2:28" ht="18.5" x14ac:dyDescent="0.45">
      <c r="B44" s="138" t="s">
        <v>167</v>
      </c>
      <c r="C44" s="139">
        <v>0.68125000000000002</v>
      </c>
      <c r="D44" s="146">
        <v>0.88958333333333328</v>
      </c>
      <c r="E44" s="129">
        <f>D44-C44</f>
        <v>0.20833333333333326</v>
      </c>
      <c r="F44" s="248" t="str">
        <f>'Dvr '!A40</f>
        <v>Ahmed Habib Al-Mousa</v>
      </c>
      <c r="G44" s="249"/>
      <c r="H44" s="249"/>
      <c r="I44" s="250"/>
      <c r="J44" s="248"/>
      <c r="K44" s="249"/>
      <c r="L44" s="249"/>
      <c r="M44" s="250"/>
      <c r="O44" s="183">
        <f t="shared" si="4"/>
        <v>0.20833333333333326</v>
      </c>
      <c r="P44" s="184" t="str">
        <f t="shared" si="5"/>
        <v>MLD14</v>
      </c>
      <c r="Q44" s="185">
        <f t="shared" si="6"/>
        <v>0.68125000000000002</v>
      </c>
      <c r="R44" s="185">
        <f t="shared" si="7"/>
        <v>0.88958333333333328</v>
      </c>
      <c r="V44" s="74"/>
      <c r="W44" s="74"/>
      <c r="X44" s="74"/>
      <c r="Y44" s="74"/>
      <c r="Z44" s="74"/>
      <c r="AA44" s="74"/>
      <c r="AB44" s="74"/>
    </row>
    <row r="45" spans="2:28" ht="18.5" x14ac:dyDescent="0.45">
      <c r="B45" s="138"/>
      <c r="C45" s="139"/>
      <c r="D45" s="146"/>
      <c r="E45" s="129"/>
      <c r="F45" s="248"/>
      <c r="G45" s="249"/>
      <c r="H45" s="249"/>
      <c r="I45" s="250"/>
      <c r="J45" s="248"/>
      <c r="K45" s="249"/>
      <c r="L45" s="249"/>
      <c r="M45" s="250"/>
      <c r="O45" s="183">
        <f t="shared" si="4"/>
        <v>0</v>
      </c>
      <c r="P45" s="184">
        <f t="shared" si="5"/>
        <v>0</v>
      </c>
      <c r="Q45" s="185">
        <f t="shared" si="6"/>
        <v>0</v>
      </c>
      <c r="R45" s="185">
        <f t="shared" si="7"/>
        <v>0</v>
      </c>
      <c r="V45" s="74"/>
      <c r="W45" s="74"/>
      <c r="X45" s="74"/>
      <c r="Y45" s="74"/>
      <c r="Z45" s="74"/>
      <c r="AA45" s="74"/>
      <c r="AB45" s="74"/>
    </row>
    <row r="46" spans="2:28" ht="18.5" x14ac:dyDescent="0.45">
      <c r="B46" s="138" t="s">
        <v>178</v>
      </c>
      <c r="C46" s="139">
        <v>0.91041666666666665</v>
      </c>
      <c r="D46" s="146">
        <v>1.3152777777777778</v>
      </c>
      <c r="E46" s="129">
        <f>D46-C46</f>
        <v>0.40486111111111112</v>
      </c>
      <c r="F46" s="248" t="str">
        <f>'Dvr '!A26</f>
        <v xml:space="preserve">Zaki Ali Al-Hendar </v>
      </c>
      <c r="G46" s="249"/>
      <c r="H46" s="249"/>
      <c r="I46" s="250"/>
      <c r="J46" s="248"/>
      <c r="K46" s="249"/>
      <c r="L46" s="249"/>
      <c r="M46" s="250"/>
      <c r="O46" s="183">
        <f t="shared" si="4"/>
        <v>0.40486111111111112</v>
      </c>
      <c r="P46" s="184" t="str">
        <f t="shared" si="5"/>
        <v>MLD19&amp;2</v>
      </c>
      <c r="Q46" s="185">
        <f t="shared" si="6"/>
        <v>0.91041666666666665</v>
      </c>
      <c r="R46" s="185">
        <f t="shared" si="7"/>
        <v>1.3152777777777778</v>
      </c>
      <c r="V46" s="74"/>
      <c r="W46" s="74"/>
      <c r="X46" s="74"/>
      <c r="Y46" s="74"/>
      <c r="Z46" s="74"/>
      <c r="AA46" s="74"/>
      <c r="AB46" s="74"/>
    </row>
    <row r="47" spans="2:28" ht="18.5" x14ac:dyDescent="0.45">
      <c r="B47" s="138"/>
      <c r="C47" s="139"/>
      <c r="D47" s="146"/>
      <c r="E47" s="129"/>
      <c r="F47" s="248"/>
      <c r="G47" s="249"/>
      <c r="H47" s="249"/>
      <c r="I47" s="250"/>
      <c r="J47" s="248"/>
      <c r="K47" s="249"/>
      <c r="L47" s="249"/>
      <c r="M47" s="250"/>
      <c r="O47" s="183">
        <f t="shared" si="4"/>
        <v>0</v>
      </c>
      <c r="P47" s="184">
        <f t="shared" si="5"/>
        <v>0</v>
      </c>
      <c r="Q47" s="185">
        <f t="shared" si="6"/>
        <v>0</v>
      </c>
      <c r="R47" s="185">
        <f t="shared" si="7"/>
        <v>0</v>
      </c>
      <c r="V47" s="74"/>
      <c r="W47" s="74"/>
      <c r="X47" s="74"/>
      <c r="Y47" s="74"/>
      <c r="Z47" s="74"/>
      <c r="AA47" s="74"/>
      <c r="AB47" s="74"/>
    </row>
    <row r="48" spans="2:28" ht="18.5" x14ac:dyDescent="0.45">
      <c r="B48" s="138" t="s">
        <v>180</v>
      </c>
      <c r="C48" s="139">
        <v>0.91666666666666663</v>
      </c>
      <c r="D48" s="146">
        <v>1.25</v>
      </c>
      <c r="E48" s="129">
        <f>D48-C48</f>
        <v>0.33333333333333337</v>
      </c>
      <c r="F48" s="248" t="str">
        <f>'Dvr '!A50</f>
        <v>Saleh A. Al Shehab</v>
      </c>
      <c r="G48" s="249"/>
      <c r="H48" s="249"/>
      <c r="I48" s="250"/>
      <c r="J48" s="248"/>
      <c r="K48" s="249"/>
      <c r="L48" s="249"/>
      <c r="M48" s="250"/>
      <c r="O48" s="183">
        <f t="shared" si="4"/>
        <v>0.33333333333333337</v>
      </c>
      <c r="P48" s="184" t="str">
        <f t="shared" si="5"/>
        <v>DDD3</v>
      </c>
      <c r="Q48" s="185">
        <f t="shared" si="6"/>
        <v>0.91666666666666663</v>
      </c>
      <c r="R48" s="185">
        <f t="shared" si="7"/>
        <v>1.25</v>
      </c>
      <c r="V48" s="74"/>
      <c r="W48" s="74"/>
      <c r="X48" s="74"/>
      <c r="Y48" s="74"/>
      <c r="Z48" s="74"/>
      <c r="AA48" s="74"/>
      <c r="AB48" s="74"/>
    </row>
    <row r="49" spans="2:28" ht="18.5" x14ac:dyDescent="0.45">
      <c r="B49" s="138"/>
      <c r="C49" s="139"/>
      <c r="D49" s="146"/>
      <c r="E49" s="129"/>
      <c r="F49" s="248"/>
      <c r="G49" s="249"/>
      <c r="H49" s="249"/>
      <c r="I49" s="250"/>
      <c r="J49" s="248"/>
      <c r="K49" s="249"/>
      <c r="L49" s="249"/>
      <c r="M49" s="250"/>
      <c r="O49" s="183">
        <f t="shared" si="4"/>
        <v>0</v>
      </c>
      <c r="P49" s="184">
        <f t="shared" si="5"/>
        <v>0</v>
      </c>
      <c r="Q49" s="185">
        <f t="shared" si="6"/>
        <v>0</v>
      </c>
      <c r="R49" s="185">
        <f t="shared" si="7"/>
        <v>0</v>
      </c>
      <c r="V49" s="74"/>
      <c r="W49" s="74"/>
      <c r="X49" s="74"/>
      <c r="Y49" s="74"/>
      <c r="Z49" s="74"/>
      <c r="AA49" s="74"/>
      <c r="AB49" s="74"/>
    </row>
    <row r="50" spans="2:28" ht="18.5" x14ac:dyDescent="0.45">
      <c r="B50" s="138" t="s">
        <v>180</v>
      </c>
      <c r="C50" s="139">
        <v>0.91666666666666663</v>
      </c>
      <c r="D50" s="146">
        <v>1.25</v>
      </c>
      <c r="E50" s="129">
        <f>D50-C50</f>
        <v>0.33333333333333337</v>
      </c>
      <c r="F50" s="248" t="str">
        <f>'Dvr '!A49</f>
        <v>Ismail Khalifa Al- Amal</v>
      </c>
      <c r="G50" s="249"/>
      <c r="H50" s="249"/>
      <c r="I50" s="250"/>
      <c r="J50" s="248"/>
      <c r="K50" s="249"/>
      <c r="L50" s="249"/>
      <c r="M50" s="250"/>
      <c r="O50" s="183">
        <f t="shared" si="4"/>
        <v>0.33333333333333337</v>
      </c>
      <c r="P50" s="184" t="str">
        <f t="shared" si="5"/>
        <v>DDD3</v>
      </c>
      <c r="Q50" s="185">
        <f t="shared" si="6"/>
        <v>0.91666666666666663</v>
      </c>
      <c r="R50" s="185">
        <f t="shared" si="7"/>
        <v>1.25</v>
      </c>
      <c r="V50" s="74"/>
      <c r="W50" s="74"/>
      <c r="X50" s="74"/>
      <c r="Y50" s="74"/>
      <c r="Z50" s="74"/>
      <c r="AA50" s="74"/>
      <c r="AB50" s="74"/>
    </row>
    <row r="51" spans="2:28" ht="18.5" x14ac:dyDescent="0.45">
      <c r="B51" s="138"/>
      <c r="C51" s="139"/>
      <c r="D51" s="146"/>
      <c r="E51" s="129"/>
      <c r="F51" s="248"/>
      <c r="G51" s="249"/>
      <c r="H51" s="249"/>
      <c r="I51" s="250"/>
      <c r="J51" s="248"/>
      <c r="K51" s="249"/>
      <c r="L51" s="249"/>
      <c r="M51" s="250"/>
      <c r="O51" s="183">
        <f t="shared" si="4"/>
        <v>0</v>
      </c>
      <c r="P51" s="184">
        <f t="shared" si="5"/>
        <v>0</v>
      </c>
      <c r="Q51" s="185">
        <f t="shared" si="6"/>
        <v>0</v>
      </c>
      <c r="R51" s="185">
        <f t="shared" si="7"/>
        <v>0</v>
      </c>
    </row>
    <row r="52" spans="2:28" x14ac:dyDescent="0.35">
      <c r="O52" s="183"/>
      <c r="P52" s="184"/>
      <c r="Q52" s="185"/>
      <c r="R52" s="185"/>
      <c r="V52" s="74"/>
      <c r="W52" s="74"/>
      <c r="X52" s="74"/>
      <c r="Y52" s="74"/>
      <c r="Z52" s="74"/>
      <c r="AA52" s="74"/>
      <c r="AB52" s="74"/>
    </row>
    <row r="53" spans="2:28" x14ac:dyDescent="0.35">
      <c r="O53" s="183"/>
      <c r="P53" s="184"/>
      <c r="Q53" s="185"/>
      <c r="R53" s="185"/>
      <c r="V53" s="74"/>
      <c r="W53" s="74"/>
      <c r="X53" s="74"/>
      <c r="Y53" s="74"/>
      <c r="Z53" s="74"/>
      <c r="AA53" s="74"/>
      <c r="AB53" s="74"/>
    </row>
    <row r="54" spans="2:28" ht="18.5" x14ac:dyDescent="0.45">
      <c r="B54" s="17"/>
      <c r="C54" s="17"/>
      <c r="D54" s="17"/>
      <c r="E54" s="18"/>
      <c r="F54" s="21"/>
      <c r="G54" s="21"/>
      <c r="H54" s="21"/>
      <c r="I54" s="21"/>
      <c r="J54" s="21"/>
      <c r="K54" s="21"/>
      <c r="L54" s="21"/>
      <c r="M54" s="21"/>
      <c r="V54" s="74"/>
      <c r="W54" s="74"/>
      <c r="X54" s="74"/>
      <c r="Y54" s="74"/>
      <c r="Z54" s="74"/>
      <c r="AA54" s="74"/>
      <c r="AB54" s="74"/>
    </row>
    <row r="55" spans="2:28" ht="18.5" x14ac:dyDescent="0.45">
      <c r="B55" s="19" t="s">
        <v>21</v>
      </c>
      <c r="C55" s="17"/>
      <c r="D55" s="17"/>
      <c r="E55" s="17"/>
      <c r="F55" s="21"/>
      <c r="G55" s="21"/>
      <c r="H55" s="21"/>
      <c r="I55" s="21"/>
      <c r="J55" s="21"/>
      <c r="K55" s="21"/>
      <c r="L55" s="21"/>
      <c r="M55" s="21"/>
      <c r="O55" s="186"/>
      <c r="P55" s="186"/>
      <c r="Q55" s="186"/>
      <c r="R55" s="186"/>
      <c r="V55" s="74"/>
      <c r="W55" s="74"/>
      <c r="X55" s="74"/>
      <c r="Y55" s="74"/>
      <c r="Z55" s="74"/>
      <c r="AA55" s="74"/>
      <c r="AB55" s="74"/>
    </row>
    <row r="56" spans="2:28" ht="18.5" x14ac:dyDescent="0.45">
      <c r="B56" s="16" t="s">
        <v>22</v>
      </c>
      <c r="C56" s="16" t="s">
        <v>17</v>
      </c>
      <c r="D56" s="16" t="s">
        <v>18</v>
      </c>
      <c r="E56" s="16" t="s">
        <v>7</v>
      </c>
      <c r="F56" s="244" t="s">
        <v>19</v>
      </c>
      <c r="G56" s="245"/>
      <c r="H56" s="245"/>
      <c r="I56" s="246"/>
      <c r="J56" s="272" t="s">
        <v>20</v>
      </c>
      <c r="K56" s="273"/>
      <c r="L56" s="273"/>
      <c r="M56" s="274"/>
      <c r="V56" s="74"/>
      <c r="W56" s="74"/>
      <c r="X56" s="74"/>
      <c r="Y56" s="74"/>
      <c r="Z56" s="74"/>
      <c r="AA56" s="74"/>
      <c r="AB56" s="74"/>
    </row>
    <row r="57" spans="2:28" ht="18.5" x14ac:dyDescent="0.45">
      <c r="B57" s="138" t="s">
        <v>194</v>
      </c>
      <c r="C57" s="139">
        <v>0.33333333333333331</v>
      </c>
      <c r="D57" s="128">
        <v>0.66666666666666663</v>
      </c>
      <c r="E57" s="129">
        <v>0.33333333333333331</v>
      </c>
      <c r="F57" s="248" t="str">
        <f>'Dvr '!A23</f>
        <v xml:space="preserve">Omar Salem Al-Harbi </v>
      </c>
      <c r="G57" s="249"/>
      <c r="H57" s="249"/>
      <c r="I57" s="250"/>
      <c r="J57" s="257"/>
      <c r="K57" s="258"/>
      <c r="L57" s="258"/>
      <c r="M57" s="258"/>
      <c r="V57" s="74"/>
      <c r="W57" s="74"/>
      <c r="X57" s="74"/>
      <c r="Y57" s="74"/>
      <c r="Z57" s="74"/>
      <c r="AA57" s="74"/>
      <c r="AB57" s="74"/>
    </row>
    <row r="58" spans="2:28" ht="18.5" x14ac:dyDescent="0.45">
      <c r="B58" s="138" t="s">
        <v>194</v>
      </c>
      <c r="C58" s="139">
        <v>0.33333333333333331</v>
      </c>
      <c r="D58" s="128">
        <v>0.66666666666666663</v>
      </c>
      <c r="E58" s="129">
        <v>0.33333333333333331</v>
      </c>
      <c r="F58" s="248" t="str">
        <f>'Dvr '!A18</f>
        <v>Abdulkareem Hamid Al-Ghamdi</v>
      </c>
      <c r="G58" s="249"/>
      <c r="H58" s="249"/>
      <c r="I58" s="250"/>
      <c r="J58" s="257"/>
      <c r="K58" s="258"/>
      <c r="L58" s="258"/>
      <c r="M58" s="258"/>
      <c r="V58" s="74"/>
      <c r="W58" s="74"/>
      <c r="X58" s="74"/>
      <c r="Y58" s="74"/>
      <c r="Z58" s="74"/>
      <c r="AA58" s="74"/>
      <c r="AB58" s="74"/>
    </row>
    <row r="59" spans="2:28" ht="18.5" x14ac:dyDescent="0.45">
      <c r="B59" s="138" t="s">
        <v>194</v>
      </c>
      <c r="C59" s="139">
        <v>0.33333333333333331</v>
      </c>
      <c r="D59" s="128">
        <v>0.66666666666666663</v>
      </c>
      <c r="E59" s="129">
        <v>0.33333333333333331</v>
      </c>
      <c r="F59" s="248" t="str">
        <f>'Dvr '!A39</f>
        <v xml:space="preserve">Muhammad Ali Al-Nasser  </v>
      </c>
      <c r="G59" s="249"/>
      <c r="H59" s="249"/>
      <c r="I59" s="250"/>
      <c r="J59" s="257"/>
      <c r="K59" s="258"/>
      <c r="L59" s="258"/>
      <c r="M59" s="258"/>
    </row>
    <row r="60" spans="2:28" ht="18.5" x14ac:dyDescent="0.45">
      <c r="B60" s="17"/>
      <c r="C60" s="23"/>
      <c r="D60" s="23"/>
      <c r="E60" s="24"/>
      <c r="F60" s="103"/>
      <c r="G60" s="103"/>
      <c r="H60" s="103"/>
      <c r="I60" s="103"/>
      <c r="J60" s="21"/>
      <c r="K60" s="21"/>
      <c r="L60" s="21"/>
      <c r="M60" s="21"/>
    </row>
    <row r="61" spans="2:28" ht="18.5" x14ac:dyDescent="0.45">
      <c r="B61" s="20" t="s">
        <v>28</v>
      </c>
      <c r="C61" s="17"/>
      <c r="D61" s="17"/>
      <c r="E61" s="17"/>
      <c r="F61" s="21"/>
      <c r="G61" s="21"/>
      <c r="H61" s="21"/>
      <c r="I61" s="22" t="s">
        <v>23</v>
      </c>
      <c r="J61" s="17"/>
      <c r="K61" s="17"/>
      <c r="L61" s="17"/>
      <c r="M61" s="17"/>
      <c r="O61" s="186"/>
      <c r="P61" s="186"/>
      <c r="Q61" s="186"/>
      <c r="R61" s="186"/>
    </row>
    <row r="62" spans="2:28" ht="18.5" x14ac:dyDescent="0.45">
      <c r="B62" s="16" t="s">
        <v>24</v>
      </c>
      <c r="C62" s="253" t="s">
        <v>19</v>
      </c>
      <c r="D62" s="253"/>
      <c r="E62" s="253"/>
      <c r="F62" s="270"/>
      <c r="G62" s="21"/>
      <c r="H62" s="21"/>
      <c r="I62" s="244" t="s">
        <v>19</v>
      </c>
      <c r="J62" s="245"/>
      <c r="K62" s="245"/>
      <c r="L62" s="246"/>
      <c r="M62" s="17"/>
      <c r="O62" s="186"/>
      <c r="P62" s="186"/>
      <c r="Q62" s="186"/>
      <c r="R62" s="186"/>
    </row>
    <row r="63" spans="2:28" ht="18.5" x14ac:dyDescent="0.45">
      <c r="B63" s="127"/>
      <c r="C63" s="261"/>
      <c r="D63" s="262"/>
      <c r="E63" s="262"/>
      <c r="F63" s="263"/>
      <c r="G63" s="17"/>
      <c r="H63" s="17"/>
      <c r="I63" s="247" t="str">
        <f>'Dvr '!A9</f>
        <v xml:space="preserve">Ali Ahmed Al-Farhan </v>
      </c>
      <c r="J63" s="247"/>
      <c r="K63" s="247"/>
      <c r="L63" s="247"/>
      <c r="M63" s="17"/>
    </row>
    <row r="64" spans="2:28" ht="18.5" x14ac:dyDescent="0.45">
      <c r="B64" s="127"/>
      <c r="C64" s="261"/>
      <c r="D64" s="262"/>
      <c r="E64" s="262"/>
      <c r="F64" s="263"/>
      <c r="G64" s="17"/>
      <c r="H64" s="17"/>
      <c r="I64" s="247" t="str">
        <f>'Dvr '!A10</f>
        <v xml:space="preserve">Nayef Khaled Al-Sahli </v>
      </c>
      <c r="J64" s="247"/>
      <c r="K64" s="247"/>
      <c r="L64" s="247"/>
      <c r="M64" s="17"/>
    </row>
    <row r="65" spans="2:19" ht="18.5" x14ac:dyDescent="0.45">
      <c r="B65" s="127"/>
      <c r="C65" s="261"/>
      <c r="D65" s="262"/>
      <c r="E65" s="262"/>
      <c r="F65" s="263"/>
      <c r="G65" s="17"/>
      <c r="H65" s="17"/>
      <c r="I65" s="247" t="str">
        <f>'Dvr '!A15</f>
        <v xml:space="preserve">Saeed Ali Hindi </v>
      </c>
      <c r="J65" s="247"/>
      <c r="K65" s="247"/>
      <c r="L65" s="247"/>
      <c r="M65" s="17"/>
    </row>
    <row r="66" spans="2:19" ht="18.5" x14ac:dyDescent="0.45">
      <c r="B66" s="127"/>
      <c r="C66" s="259"/>
      <c r="D66" s="260"/>
      <c r="E66" s="260"/>
      <c r="F66" s="257"/>
      <c r="G66" s="17"/>
      <c r="H66" s="17"/>
      <c r="I66" s="247" t="str">
        <f>'Dvr '!A16</f>
        <v>Zaki Mohammed Al Darwish</v>
      </c>
      <c r="J66" s="247"/>
      <c r="K66" s="247"/>
      <c r="L66" s="247"/>
      <c r="M66" s="17"/>
    </row>
    <row r="67" spans="2:19" ht="18.5" x14ac:dyDescent="0.45">
      <c r="B67" s="127"/>
      <c r="C67" s="261"/>
      <c r="D67" s="262"/>
      <c r="E67" s="262"/>
      <c r="F67" s="263"/>
      <c r="G67" s="17"/>
      <c r="H67" s="17"/>
      <c r="I67" s="254" t="str">
        <f>'Dvr '!A32</f>
        <v xml:space="preserve">Jamaan Ali Al-Zahrani </v>
      </c>
      <c r="J67" s="255"/>
      <c r="K67" s="255"/>
      <c r="L67" s="256"/>
      <c r="M67" s="17"/>
    </row>
    <row r="68" spans="2:19" ht="18.5" x14ac:dyDescent="0.45">
      <c r="B68" s="127"/>
      <c r="C68" s="258"/>
      <c r="D68" s="258"/>
      <c r="E68" s="258"/>
      <c r="F68" s="258"/>
      <c r="G68" s="17"/>
      <c r="H68" s="17"/>
      <c r="I68" s="247" t="str">
        <f>'Dvr '!A24</f>
        <v xml:space="preserve">Sadiq Majid Al Zawad </v>
      </c>
      <c r="J68" s="247"/>
      <c r="K68" s="247"/>
      <c r="L68" s="247"/>
      <c r="M68" s="17"/>
      <c r="P68" s="186"/>
      <c r="Q68" s="186"/>
      <c r="R68" s="186"/>
      <c r="S68" s="75"/>
    </row>
    <row r="69" spans="2:19" ht="18.5" x14ac:dyDescent="0.45">
      <c r="B69" s="127"/>
      <c r="C69" s="258"/>
      <c r="D69" s="258"/>
      <c r="E69" s="258"/>
      <c r="F69" s="258"/>
      <c r="I69" s="247" t="str">
        <f>'Dvr '!A31</f>
        <v>Abdulaziz Mohammed Al-Omani</v>
      </c>
      <c r="J69" s="247"/>
      <c r="K69" s="247"/>
      <c r="L69" s="247"/>
    </row>
    <row r="70" spans="2:19" ht="18.5" x14ac:dyDescent="0.45">
      <c r="I70" s="254" t="str">
        <f>'Dvr '!A22</f>
        <v xml:space="preserve">Abdul Rahman Ahmed Al-Asiri </v>
      </c>
      <c r="J70" s="255"/>
      <c r="K70" s="255"/>
      <c r="L70" s="256"/>
    </row>
    <row r="71" spans="2:19" ht="18.5" x14ac:dyDescent="0.45">
      <c r="I71" s="247" t="str">
        <f>'Dvr '!A33</f>
        <v>Suleiman Yahya Ghazwani</v>
      </c>
      <c r="J71" s="247"/>
      <c r="K71" s="247"/>
      <c r="L71" s="247"/>
    </row>
    <row r="72" spans="2:19" ht="18.5" x14ac:dyDescent="0.45">
      <c r="I72" s="247" t="str">
        <f>'Dvr '!A38</f>
        <v xml:space="preserve">Ahmed Mohammed Al-Mubarak </v>
      </c>
      <c r="J72" s="247"/>
      <c r="K72" s="247"/>
      <c r="L72" s="247"/>
    </row>
    <row r="73" spans="2:19" ht="18.5" x14ac:dyDescent="0.45">
      <c r="I73" s="254" t="str">
        <f>'Dvr '!A41</f>
        <v>Ali Hussain Al-Rashed</v>
      </c>
      <c r="J73" s="255"/>
      <c r="K73" s="255"/>
      <c r="L73" s="256"/>
    </row>
    <row r="74" spans="2:19" ht="18.5" x14ac:dyDescent="0.45">
      <c r="I74" s="254" t="str">
        <f>'Dvr '!A43</f>
        <v>Hassan Ali Al-Ghanem</v>
      </c>
      <c r="J74" s="255"/>
      <c r="K74" s="255"/>
      <c r="L74" s="256"/>
    </row>
    <row r="75" spans="2:19" ht="18.5" x14ac:dyDescent="0.45">
      <c r="I75" s="247" t="str">
        <f>'Dvr '!A54</f>
        <v xml:space="preserve">Ahmed Ali Al-Dossary </v>
      </c>
      <c r="J75" s="247"/>
      <c r="K75" s="247"/>
      <c r="L75" s="247"/>
    </row>
    <row r="76" spans="2:19" ht="18.5" x14ac:dyDescent="0.45">
      <c r="I76" s="254" t="str">
        <f>'Dvr '!A51</f>
        <v>Sami Hussein Al-Nazar</v>
      </c>
      <c r="J76" s="255"/>
      <c r="K76" s="255"/>
      <c r="L76" s="256"/>
    </row>
    <row r="77" spans="2:19" ht="18.5" x14ac:dyDescent="0.45">
      <c r="I77" s="248" t="str">
        <f>'Dvr '!A42</f>
        <v>Mohammed Abdulrahman Al-Nwaiser</v>
      </c>
      <c r="J77" s="249"/>
      <c r="K77" s="249"/>
      <c r="L77" s="250"/>
    </row>
  </sheetData>
  <mergeCells count="121">
    <mergeCell ref="F38:I38"/>
    <mergeCell ref="J9:M9"/>
    <mergeCell ref="J11:M11"/>
    <mergeCell ref="J13:M13"/>
    <mergeCell ref="J15:M15"/>
    <mergeCell ref="J17:M17"/>
    <mergeCell ref="J25:M25"/>
    <mergeCell ref="J31:M31"/>
    <mergeCell ref="J40:M40"/>
    <mergeCell ref="F36:I36"/>
    <mergeCell ref="F26:I26"/>
    <mergeCell ref="F20:I20"/>
    <mergeCell ref="J20:M20"/>
    <mergeCell ref="F22:I22"/>
    <mergeCell ref="J30:M30"/>
    <mergeCell ref="F24:I24"/>
    <mergeCell ref="J10:M10"/>
    <mergeCell ref="J27:M27"/>
    <mergeCell ref="F34:I34"/>
    <mergeCell ref="F27:I27"/>
    <mergeCell ref="F23:I23"/>
    <mergeCell ref="J23:M23"/>
    <mergeCell ref="F12:I12"/>
    <mergeCell ref="J12:M12"/>
    <mergeCell ref="J41:M41"/>
    <mergeCell ref="F39:I39"/>
    <mergeCell ref="J39:M39"/>
    <mergeCell ref="F42:I42"/>
    <mergeCell ref="J50:M50"/>
    <mergeCell ref="F47:I47"/>
    <mergeCell ref="J42:M42"/>
    <mergeCell ref="J43:M43"/>
    <mergeCell ref="J45:M45"/>
    <mergeCell ref="J47:M47"/>
    <mergeCell ref="F43:I43"/>
    <mergeCell ref="F45:I45"/>
    <mergeCell ref="F25:I25"/>
    <mergeCell ref="J22:M22"/>
    <mergeCell ref="F29:I29"/>
    <mergeCell ref="J29:M29"/>
    <mergeCell ref="F18:I18"/>
    <mergeCell ref="C63:F63"/>
    <mergeCell ref="C64:F64"/>
    <mergeCell ref="C69:F69"/>
    <mergeCell ref="J56:M56"/>
    <mergeCell ref="J48:M48"/>
    <mergeCell ref="I62:L62"/>
    <mergeCell ref="C66:F66"/>
    <mergeCell ref="I66:L66"/>
    <mergeCell ref="C65:F65"/>
    <mergeCell ref="I65:L65"/>
    <mergeCell ref="F56:I56"/>
    <mergeCell ref="F48:I48"/>
    <mergeCell ref="F51:I51"/>
    <mergeCell ref="J51:M51"/>
    <mergeCell ref="J59:M59"/>
    <mergeCell ref="F57:I57"/>
    <mergeCell ref="J49:M49"/>
    <mergeCell ref="F49:I49"/>
    <mergeCell ref="F41:I41"/>
    <mergeCell ref="B4:C4"/>
    <mergeCell ref="D4:E4"/>
    <mergeCell ref="F8:I8"/>
    <mergeCell ref="J8:M8"/>
    <mergeCell ref="F10:I10"/>
    <mergeCell ref="J21:M21"/>
    <mergeCell ref="J19:M19"/>
    <mergeCell ref="F9:I9"/>
    <mergeCell ref="F14:I14"/>
    <mergeCell ref="F11:I11"/>
    <mergeCell ref="F13:I13"/>
    <mergeCell ref="F15:I15"/>
    <mergeCell ref="F17:I17"/>
    <mergeCell ref="I77:L77"/>
    <mergeCell ref="F16:I16"/>
    <mergeCell ref="I74:L74"/>
    <mergeCell ref="I73:L73"/>
    <mergeCell ref="F40:I40"/>
    <mergeCell ref="F35:I35"/>
    <mergeCell ref="J35:M35"/>
    <mergeCell ref="F33:I33"/>
    <mergeCell ref="J33:M33"/>
    <mergeCell ref="F28:I28"/>
    <mergeCell ref="F46:I46"/>
    <mergeCell ref="F19:I19"/>
    <mergeCell ref="F21:I21"/>
    <mergeCell ref="J46:M46"/>
    <mergeCell ref="J44:M44"/>
    <mergeCell ref="F58:I58"/>
    <mergeCell ref="F37:I37"/>
    <mergeCell ref="I75:L75"/>
    <mergeCell ref="J37:M37"/>
    <mergeCell ref="C68:F68"/>
    <mergeCell ref="C62:F62"/>
    <mergeCell ref="F50:I50"/>
    <mergeCell ref="J16:M16"/>
    <mergeCell ref="J32:M32"/>
    <mergeCell ref="J36:M36"/>
    <mergeCell ref="J14:M14"/>
    <mergeCell ref="I76:L76"/>
    <mergeCell ref="J38:M38"/>
    <mergeCell ref="F59:I59"/>
    <mergeCell ref="F44:I44"/>
    <mergeCell ref="I68:L68"/>
    <mergeCell ref="I69:L69"/>
    <mergeCell ref="J57:M57"/>
    <mergeCell ref="I63:L63"/>
    <mergeCell ref="J58:M58"/>
    <mergeCell ref="I64:L64"/>
    <mergeCell ref="I71:L71"/>
    <mergeCell ref="I72:L72"/>
    <mergeCell ref="I67:L67"/>
    <mergeCell ref="I70:L70"/>
    <mergeCell ref="C67:F67"/>
    <mergeCell ref="J28:M28"/>
    <mergeCell ref="J24:M24"/>
    <mergeCell ref="J34:M34"/>
    <mergeCell ref="J18:M18"/>
    <mergeCell ref="F30:I30"/>
    <mergeCell ref="F32:I32"/>
    <mergeCell ref="J26:M26"/>
  </mergeCells>
  <conditionalFormatting sqref="C10:D51">
    <cfRule type="containsText" dxfId="228" priority="11" operator="containsText" text="TC">
      <formula>NOT(ISERROR(SEARCH("TC",C10)))</formula>
    </cfRule>
    <cfRule type="containsText" dxfId="227" priority="12" operator="containsText" text="N">
      <formula>NOT(ISERROR(SEARCH("N",C10)))</formula>
    </cfRule>
  </conditionalFormatting>
  <conditionalFormatting sqref="C10:E51">
    <cfRule type="containsText" dxfId="226" priority="1" operator="containsText" text="MLD5">
      <formula>NOT(ISERROR(SEARCH("MLD5",C10)))</formula>
    </cfRule>
    <cfRule type="containsText" dxfId="225" priority="2" operator="containsText" text="MLD4">
      <formula>NOT(ISERROR(SEARCH("MLD4",C10)))</formula>
    </cfRule>
    <cfRule type="containsText" dxfId="224" priority="3" operator="containsText" text="MLD2">
      <formula>NOT(ISERROR(SEARCH("MLD2",C10)))</formula>
    </cfRule>
  </conditionalFormatting>
  <conditionalFormatting sqref="C63:F69 F26:I26 F34:I34 F40:I40 F36:M36 F38:M38 F57:I60 F10:I10 I63:L77 F12:I12 F14:I14 F16:I16 F18:I18 F20:I20 F22:I22 F24:I24 F32:I32 F30:I30 F28:I28 F42:I42 F44:I44 F46:I46 F48:I48 F50:I50">
    <cfRule type="duplicateValues" dxfId="223" priority="24399"/>
  </conditionalFormatting>
  <conditionalFormatting sqref="E10:E51">
    <cfRule type="containsText" dxfId="222" priority="4" operator="containsText" text="N">
      <formula>NOT(ISERROR(SEARCH("N",E10)))</formula>
    </cfRule>
    <cfRule type="containsText" dxfId="221" priority="5" operator="containsText" text="SP">
      <formula>NOT(ISERROR(SEARCH("SP",E10)))</formula>
    </cfRule>
    <cfRule type="containsText" dxfId="220" priority="6" operator="containsText" text="STB">
      <formula>NOT(ISERROR(SEARCH("STB",E10)))</formula>
    </cfRule>
    <cfRule type="containsText" dxfId="219" priority="7" operator="containsText" text="MLD">
      <formula>NOT(ISERROR(SEARCH("MLD",E10)))</formula>
    </cfRule>
  </conditionalFormatting>
  <conditionalFormatting sqref="E57:E59">
    <cfRule type="containsText" dxfId="218" priority="160" operator="containsText" text="MLD5">
      <formula>NOT(ISERROR(SEARCH("MLD5",E57)))</formula>
    </cfRule>
    <cfRule type="containsText" dxfId="217" priority="161" operator="containsText" text="MLD4">
      <formula>NOT(ISERROR(SEARCH("MLD4",E57)))</formula>
    </cfRule>
    <cfRule type="containsText" dxfId="216" priority="162" operator="containsText" text="MLD2">
      <formula>NOT(ISERROR(SEARCH("MLD2",E57)))</formula>
    </cfRule>
    <cfRule type="containsText" dxfId="215" priority="163" operator="containsText" text="N">
      <formula>NOT(ISERROR(SEARCH("N",E57)))</formula>
    </cfRule>
    <cfRule type="containsText" dxfId="214" priority="164" operator="containsText" text="SP">
      <formula>NOT(ISERROR(SEARCH("SP",E57)))</formula>
    </cfRule>
    <cfRule type="containsText" dxfId="213" priority="165" operator="containsText" text="STB">
      <formula>NOT(ISERROR(SEARCH("STB",E57)))</formula>
    </cfRule>
    <cfRule type="containsText" dxfId="212" priority="166" operator="containsText" text="MLD">
      <formula>NOT(ISERROR(SEARCH("MLD",E57)))</formula>
    </cfRule>
  </conditionalFormatting>
  <pageMargins left="0.7" right="0.7" top="0.75" bottom="0.75" header="0.3" footer="0.3"/>
  <pageSetup paperSize="9" scale="42" orientation="portrait" r:id="rId1"/>
  <headerFooter>
    <oddHeader>&amp;R&amp;D</oddHeader>
  </headerFooter>
  <colBreaks count="1" manualBreakCount="1">
    <brk id="14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2:S75"/>
  <sheetViews>
    <sheetView topLeftCell="A34" zoomScale="70" zoomScaleNormal="70" workbookViewId="0">
      <selection activeCell="C12" sqref="C12:E12"/>
    </sheetView>
  </sheetViews>
  <sheetFormatPr defaultColWidth="9" defaultRowHeight="14.5" x14ac:dyDescent="0.35"/>
  <cols>
    <col min="1" max="1" width="9" style="11"/>
    <col min="2" max="5" width="12.81640625" style="11" customWidth="1"/>
    <col min="6" max="7" width="9.1796875" style="11" customWidth="1"/>
    <col min="8" max="8" width="9" style="11"/>
    <col min="9" max="9" width="15.54296875" style="11" bestFit="1" customWidth="1"/>
    <col min="10" max="13" width="9" style="11"/>
    <col min="14" max="14" width="9" style="74"/>
    <col min="15" max="18" width="9" style="74" hidden="1" customWidth="1"/>
    <col min="19" max="19" width="9" style="74"/>
    <col min="20" max="27" width="9" style="11"/>
    <col min="28" max="28" width="23.81640625" style="11" customWidth="1"/>
    <col min="29" max="16384" width="9" style="11"/>
  </cols>
  <sheetData>
    <row r="2" spans="2:18" ht="61.5" x14ac:dyDescent="1.35">
      <c r="D2" s="12" t="s">
        <v>14</v>
      </c>
    </row>
    <row r="4" spans="2:18" ht="28.5" x14ac:dyDescent="0.65">
      <c r="B4" s="271" t="s">
        <v>4</v>
      </c>
      <c r="C4" s="271"/>
      <c r="D4" s="252">
        <f>'DAS Wed'!D4+1</f>
        <v>45932</v>
      </c>
      <c r="E4" s="252"/>
      <c r="F4" s="13"/>
      <c r="G4" s="13"/>
      <c r="H4" s="13"/>
      <c r="I4" s="13"/>
      <c r="J4" s="13"/>
      <c r="K4" s="13"/>
      <c r="L4" s="13"/>
    </row>
    <row r="5" spans="2:18" ht="28.5" x14ac:dyDescent="0.65">
      <c r="B5" s="14" t="s">
        <v>15</v>
      </c>
      <c r="C5" s="14"/>
      <c r="D5" s="14"/>
      <c r="E5" s="13"/>
      <c r="F5" s="13"/>
      <c r="G5" s="13"/>
      <c r="H5" s="13"/>
      <c r="I5" s="13"/>
      <c r="J5" s="13"/>
      <c r="K5" s="14" t="s">
        <v>51</v>
      </c>
      <c r="L5" s="13"/>
    </row>
    <row r="6" spans="2:18" ht="28.5" x14ac:dyDescent="0.65">
      <c r="C6" s="15"/>
      <c r="D6" s="15"/>
    </row>
    <row r="8" spans="2:18" ht="18.5" x14ac:dyDescent="0.45">
      <c r="B8" s="16" t="s">
        <v>16</v>
      </c>
      <c r="C8" s="16" t="s">
        <v>17</v>
      </c>
      <c r="D8" s="16" t="s">
        <v>18</v>
      </c>
      <c r="E8" s="16" t="s">
        <v>7</v>
      </c>
      <c r="F8" s="253" t="s">
        <v>19</v>
      </c>
      <c r="G8" s="253"/>
      <c r="H8" s="253"/>
      <c r="I8" s="253"/>
      <c r="J8" s="244" t="s">
        <v>20</v>
      </c>
      <c r="K8" s="245"/>
      <c r="L8" s="245"/>
      <c r="M8" s="246"/>
    </row>
    <row r="9" spans="2:18" ht="18.5" x14ac:dyDescent="0.45">
      <c r="B9" s="16"/>
      <c r="C9" s="16"/>
      <c r="D9" s="16"/>
      <c r="E9" s="16"/>
      <c r="F9" s="248"/>
      <c r="G9" s="249"/>
      <c r="H9" s="249"/>
      <c r="I9" s="250"/>
      <c r="J9" s="248"/>
      <c r="K9" s="249"/>
      <c r="L9" s="249"/>
      <c r="M9" s="250"/>
      <c r="O9" s="229">
        <f t="shared" ref="O9" si="0">E9</f>
        <v>0</v>
      </c>
      <c r="P9" s="230">
        <f t="shared" ref="P9" si="1">B9</f>
        <v>0</v>
      </c>
      <c r="Q9" s="231">
        <f t="shared" ref="Q9" si="2">C9</f>
        <v>0</v>
      </c>
      <c r="R9" s="231">
        <f t="shared" ref="R9" si="3">D9</f>
        <v>0</v>
      </c>
    </row>
    <row r="10" spans="2:18" ht="18.5" x14ac:dyDescent="0.45">
      <c r="B10" s="138" t="s">
        <v>171</v>
      </c>
      <c r="C10" s="139">
        <v>0.16666666666666666</v>
      </c>
      <c r="D10" s="146">
        <v>0.57986111111111116</v>
      </c>
      <c r="E10" s="129">
        <f>D10-C10</f>
        <v>0.41319444444444453</v>
      </c>
      <c r="F10" s="248" t="str">
        <f>'Dvr '!A29</f>
        <v>Qasim Abdullah Al-Muhanna</v>
      </c>
      <c r="G10" s="249"/>
      <c r="H10" s="249"/>
      <c r="I10" s="250"/>
      <c r="J10" s="248"/>
      <c r="K10" s="249"/>
      <c r="L10" s="249"/>
      <c r="M10" s="250"/>
      <c r="O10" s="229">
        <f t="shared" ref="O10:O51" si="4">E10</f>
        <v>0.41319444444444453</v>
      </c>
      <c r="P10" s="230" t="str">
        <f t="shared" ref="P10:P51" si="5">B10</f>
        <v>DSBY 1</v>
      </c>
      <c r="Q10" s="231">
        <f t="shared" ref="Q10:Q51" si="6">C10</f>
        <v>0.16666666666666666</v>
      </c>
      <c r="R10" s="231">
        <f t="shared" ref="R10:R51" si="7">D10</f>
        <v>0.57986111111111116</v>
      </c>
    </row>
    <row r="11" spans="2:18" ht="18.5" x14ac:dyDescent="0.45">
      <c r="B11" s="138"/>
      <c r="C11" s="139"/>
      <c r="D11" s="146"/>
      <c r="E11" s="129"/>
      <c r="F11" s="248"/>
      <c r="G11" s="249"/>
      <c r="H11" s="249"/>
      <c r="I11" s="250"/>
      <c r="J11" s="248"/>
      <c r="K11" s="249"/>
      <c r="L11" s="249"/>
      <c r="M11" s="250"/>
      <c r="O11" s="229">
        <f t="shared" si="4"/>
        <v>0</v>
      </c>
      <c r="P11" s="230">
        <f t="shared" si="5"/>
        <v>0</v>
      </c>
      <c r="Q11" s="231">
        <f t="shared" si="6"/>
        <v>0</v>
      </c>
      <c r="R11" s="231">
        <f t="shared" si="7"/>
        <v>0</v>
      </c>
    </row>
    <row r="12" spans="2:18" ht="18.5" x14ac:dyDescent="0.45">
      <c r="B12" s="138" t="s">
        <v>162</v>
      </c>
      <c r="C12" s="139">
        <v>0.15486111111111112</v>
      </c>
      <c r="D12" s="146">
        <v>0.48819444444444443</v>
      </c>
      <c r="E12" s="129">
        <f>D12-C12</f>
        <v>0.33333333333333331</v>
      </c>
      <c r="F12" s="248" t="str">
        <f>'Dvr '!A41</f>
        <v>Ali Hussain Al-Rashed</v>
      </c>
      <c r="G12" s="249"/>
      <c r="H12" s="249"/>
      <c r="I12" s="250"/>
      <c r="J12" s="248"/>
      <c r="K12" s="249"/>
      <c r="L12" s="249"/>
      <c r="M12" s="250"/>
      <c r="O12" s="229">
        <f t="shared" si="4"/>
        <v>0.33333333333333331</v>
      </c>
      <c r="P12" s="230" t="str">
        <f t="shared" si="5"/>
        <v>SP</v>
      </c>
      <c r="Q12" s="231">
        <f t="shared" si="6"/>
        <v>0.15486111111111112</v>
      </c>
      <c r="R12" s="231">
        <f t="shared" si="7"/>
        <v>0.48819444444444443</v>
      </c>
    </row>
    <row r="13" spans="2:18" ht="18.5" x14ac:dyDescent="0.45">
      <c r="B13" s="138"/>
      <c r="C13" s="139"/>
      <c r="D13" s="146"/>
      <c r="E13" s="129"/>
      <c r="F13" s="248"/>
      <c r="G13" s="249"/>
      <c r="H13" s="249"/>
      <c r="I13" s="250"/>
      <c r="J13" s="248"/>
      <c r="K13" s="249"/>
      <c r="L13" s="249"/>
      <c r="M13" s="250"/>
      <c r="O13" s="229">
        <f t="shared" si="4"/>
        <v>0</v>
      </c>
      <c r="P13" s="230">
        <f t="shared" si="5"/>
        <v>0</v>
      </c>
      <c r="Q13" s="231">
        <f t="shared" si="6"/>
        <v>0</v>
      </c>
      <c r="R13" s="231">
        <f t="shared" si="7"/>
        <v>0</v>
      </c>
    </row>
    <row r="14" spans="2:18" ht="18.5" x14ac:dyDescent="0.45">
      <c r="B14" s="138" t="s">
        <v>172</v>
      </c>
      <c r="C14" s="139">
        <v>0.20833333333333334</v>
      </c>
      <c r="D14" s="146">
        <v>0.60416666666666663</v>
      </c>
      <c r="E14" s="129">
        <f>D14-C14</f>
        <v>0.39583333333333326</v>
      </c>
      <c r="F14" s="248" t="str">
        <f>'Dvr '!A37</f>
        <v>Ali Saad Al-Ruwayjih</v>
      </c>
      <c r="G14" s="249"/>
      <c r="H14" s="249"/>
      <c r="I14" s="250"/>
      <c r="J14" s="248"/>
      <c r="K14" s="249"/>
      <c r="L14" s="249"/>
      <c r="M14" s="250"/>
      <c r="O14" s="229">
        <f t="shared" si="4"/>
        <v>0.39583333333333326</v>
      </c>
      <c r="P14" s="230" t="str">
        <f t="shared" si="5"/>
        <v>HSBY 1</v>
      </c>
      <c r="Q14" s="231">
        <f t="shared" si="6"/>
        <v>0.20833333333333334</v>
      </c>
      <c r="R14" s="231">
        <f t="shared" si="7"/>
        <v>0.60416666666666663</v>
      </c>
    </row>
    <row r="15" spans="2:18" ht="18.5" x14ac:dyDescent="0.45">
      <c r="B15" s="16"/>
      <c r="C15" s="16"/>
      <c r="D15" s="16"/>
      <c r="E15" s="129"/>
      <c r="F15" s="248"/>
      <c r="G15" s="249"/>
      <c r="H15" s="249"/>
      <c r="I15" s="250"/>
      <c r="J15" s="248"/>
      <c r="K15" s="249"/>
      <c r="L15" s="249"/>
      <c r="M15" s="250"/>
      <c r="O15" s="229">
        <f t="shared" si="4"/>
        <v>0</v>
      </c>
      <c r="P15" s="230">
        <f t="shared" si="5"/>
        <v>0</v>
      </c>
      <c r="Q15" s="231">
        <f t="shared" si="6"/>
        <v>0</v>
      </c>
      <c r="R15" s="231">
        <f t="shared" si="7"/>
        <v>0</v>
      </c>
    </row>
    <row r="16" spans="2:18" ht="18.5" x14ac:dyDescent="0.45">
      <c r="B16" s="159" t="s">
        <v>173</v>
      </c>
      <c r="C16" s="151">
        <v>0.23055555555555557</v>
      </c>
      <c r="D16" s="151">
        <v>0.68819444444444444</v>
      </c>
      <c r="E16" s="129">
        <f>D16-C16</f>
        <v>0.45763888888888887</v>
      </c>
      <c r="F16" s="248" t="str">
        <f>'Dvr '!A7</f>
        <v>Zakaria Abdullah Al-Batran</v>
      </c>
      <c r="G16" s="249"/>
      <c r="H16" s="249"/>
      <c r="I16" s="250"/>
      <c r="J16" s="248"/>
      <c r="K16" s="249"/>
      <c r="L16" s="249"/>
      <c r="M16" s="250"/>
      <c r="O16" s="229">
        <f t="shared" si="4"/>
        <v>0.45763888888888887</v>
      </c>
      <c r="P16" s="230" t="str">
        <f t="shared" si="5"/>
        <v>MLD3&amp;10</v>
      </c>
      <c r="Q16" s="231">
        <f t="shared" si="6"/>
        <v>0.23055555555555557</v>
      </c>
      <c r="R16" s="231">
        <f t="shared" si="7"/>
        <v>0.68819444444444444</v>
      </c>
    </row>
    <row r="17" spans="2:18" ht="18.5" x14ac:dyDescent="0.45">
      <c r="B17" s="159"/>
      <c r="C17" s="151"/>
      <c r="D17" s="151"/>
      <c r="E17" s="129"/>
      <c r="F17" s="248"/>
      <c r="G17" s="249"/>
      <c r="H17" s="249"/>
      <c r="I17" s="250"/>
      <c r="J17" s="248"/>
      <c r="K17" s="249"/>
      <c r="L17" s="249"/>
      <c r="M17" s="250"/>
      <c r="O17" s="229">
        <f t="shared" si="4"/>
        <v>0</v>
      </c>
      <c r="P17" s="230">
        <f t="shared" si="5"/>
        <v>0</v>
      </c>
      <c r="Q17" s="231">
        <f t="shared" si="6"/>
        <v>0</v>
      </c>
      <c r="R17" s="231">
        <f t="shared" si="7"/>
        <v>0</v>
      </c>
    </row>
    <row r="18" spans="2:18" ht="18.5" x14ac:dyDescent="0.45">
      <c r="B18" s="138" t="s">
        <v>162</v>
      </c>
      <c r="C18" s="139">
        <v>0.25</v>
      </c>
      <c r="D18" s="146">
        <v>0.58333333333333337</v>
      </c>
      <c r="E18" s="129">
        <f>D18-C18</f>
        <v>0.33333333333333337</v>
      </c>
      <c r="F18" s="248" t="str">
        <f>'Dvr '!A8</f>
        <v xml:space="preserve">Ahmed Almadeh </v>
      </c>
      <c r="G18" s="249"/>
      <c r="H18" s="249"/>
      <c r="I18" s="250"/>
      <c r="J18" s="248"/>
      <c r="K18" s="249"/>
      <c r="L18" s="249"/>
      <c r="M18" s="250"/>
      <c r="O18" s="229">
        <f t="shared" si="4"/>
        <v>0.33333333333333337</v>
      </c>
      <c r="P18" s="230" t="str">
        <f t="shared" si="5"/>
        <v>SP</v>
      </c>
      <c r="Q18" s="231">
        <f t="shared" si="6"/>
        <v>0.25</v>
      </c>
      <c r="R18" s="231">
        <f t="shared" si="7"/>
        <v>0.58333333333333337</v>
      </c>
    </row>
    <row r="19" spans="2:18" ht="18.5" x14ac:dyDescent="0.45">
      <c r="B19" s="138"/>
      <c r="C19" s="139"/>
      <c r="D19" s="146"/>
      <c r="E19" s="129"/>
      <c r="F19" s="248"/>
      <c r="G19" s="249"/>
      <c r="H19" s="249"/>
      <c r="I19" s="250"/>
      <c r="J19" s="248"/>
      <c r="K19" s="249"/>
      <c r="L19" s="249"/>
      <c r="M19" s="250"/>
      <c r="O19" s="229">
        <f t="shared" si="4"/>
        <v>0</v>
      </c>
      <c r="P19" s="230">
        <f t="shared" si="5"/>
        <v>0</v>
      </c>
      <c r="Q19" s="231">
        <f t="shared" si="6"/>
        <v>0</v>
      </c>
      <c r="R19" s="231">
        <f t="shared" si="7"/>
        <v>0</v>
      </c>
    </row>
    <row r="20" spans="2:18" ht="18.5" x14ac:dyDescent="0.45">
      <c r="B20" s="138" t="s">
        <v>181</v>
      </c>
      <c r="C20" s="139">
        <v>0.25</v>
      </c>
      <c r="D20" s="146">
        <v>0.58333333333333337</v>
      </c>
      <c r="E20" s="129">
        <f>D20-C20</f>
        <v>0.33333333333333337</v>
      </c>
      <c r="F20" s="248" t="str">
        <f>'Dvr '!A52</f>
        <v>Saleh Hussein Al-Saleh</v>
      </c>
      <c r="G20" s="249"/>
      <c r="H20" s="249"/>
      <c r="I20" s="250"/>
      <c r="J20" s="248"/>
      <c r="K20" s="249"/>
      <c r="L20" s="249"/>
      <c r="M20" s="250"/>
      <c r="O20" s="229">
        <f t="shared" si="4"/>
        <v>0.33333333333333337</v>
      </c>
      <c r="P20" s="230" t="str">
        <f t="shared" si="5"/>
        <v>DDD1</v>
      </c>
      <c r="Q20" s="231">
        <f t="shared" si="6"/>
        <v>0.25</v>
      </c>
      <c r="R20" s="231">
        <f t="shared" si="7"/>
        <v>0.58333333333333337</v>
      </c>
    </row>
    <row r="21" spans="2:18" ht="18.5" x14ac:dyDescent="0.45">
      <c r="B21" s="138"/>
      <c r="C21" s="139"/>
      <c r="D21" s="146"/>
      <c r="E21" s="129"/>
      <c r="F21" s="248"/>
      <c r="G21" s="249"/>
      <c r="H21" s="249"/>
      <c r="I21" s="250"/>
      <c r="J21" s="248"/>
      <c r="K21" s="249"/>
      <c r="L21" s="249"/>
      <c r="M21" s="250"/>
      <c r="O21" s="229">
        <f t="shared" si="4"/>
        <v>0</v>
      </c>
      <c r="P21" s="230">
        <f t="shared" si="5"/>
        <v>0</v>
      </c>
      <c r="Q21" s="231">
        <f t="shared" si="6"/>
        <v>0</v>
      </c>
      <c r="R21" s="231">
        <f t="shared" si="7"/>
        <v>0</v>
      </c>
    </row>
    <row r="22" spans="2:18" ht="18.5" x14ac:dyDescent="0.45">
      <c r="B22" s="138" t="s">
        <v>181</v>
      </c>
      <c r="C22" s="139">
        <v>0.25</v>
      </c>
      <c r="D22" s="146">
        <v>0.58333333333333337</v>
      </c>
      <c r="E22" s="129">
        <f>D22-C22</f>
        <v>0.33333333333333337</v>
      </c>
      <c r="F22" s="248" t="str">
        <f>'Dvr '!A53</f>
        <v xml:space="preserve">Hussein Ali Al-Mubarak </v>
      </c>
      <c r="G22" s="249"/>
      <c r="H22" s="249"/>
      <c r="I22" s="250"/>
      <c r="J22" s="248"/>
      <c r="K22" s="249"/>
      <c r="L22" s="249"/>
      <c r="M22" s="250"/>
      <c r="O22" s="229">
        <f t="shared" si="4"/>
        <v>0.33333333333333337</v>
      </c>
      <c r="P22" s="230" t="str">
        <f t="shared" si="5"/>
        <v>DDD1</v>
      </c>
      <c r="Q22" s="231">
        <f t="shared" si="6"/>
        <v>0.25</v>
      </c>
      <c r="R22" s="231">
        <f t="shared" si="7"/>
        <v>0.58333333333333337</v>
      </c>
    </row>
    <row r="23" spans="2:18" ht="18.5" x14ac:dyDescent="0.45">
      <c r="B23" s="16"/>
      <c r="C23" s="16"/>
      <c r="D23" s="16"/>
      <c r="E23" s="129"/>
      <c r="F23" s="248"/>
      <c r="G23" s="249"/>
      <c r="H23" s="249"/>
      <c r="I23" s="250"/>
      <c r="J23" s="248"/>
      <c r="K23" s="249"/>
      <c r="L23" s="249"/>
      <c r="M23" s="250"/>
      <c r="O23" s="229">
        <f t="shared" si="4"/>
        <v>0</v>
      </c>
      <c r="P23" s="230">
        <f t="shared" si="5"/>
        <v>0</v>
      </c>
      <c r="Q23" s="231">
        <f t="shared" si="6"/>
        <v>0</v>
      </c>
      <c r="R23" s="231">
        <f t="shared" si="7"/>
        <v>0</v>
      </c>
    </row>
    <row r="24" spans="2:18" ht="18.5" x14ac:dyDescent="0.45">
      <c r="B24" s="138" t="s">
        <v>162</v>
      </c>
      <c r="C24" s="139">
        <v>0.39374999999999999</v>
      </c>
      <c r="D24" s="146">
        <v>0.7270833333333333</v>
      </c>
      <c r="E24" s="129">
        <f>D24-C24</f>
        <v>0.33333333333333331</v>
      </c>
      <c r="F24" s="248" t="str">
        <f>'Dvr '!A9</f>
        <v xml:space="preserve">Ali Ahmed Al-Farhan </v>
      </c>
      <c r="G24" s="249"/>
      <c r="H24" s="249"/>
      <c r="I24" s="250"/>
      <c r="J24" s="248"/>
      <c r="K24" s="249"/>
      <c r="L24" s="249"/>
      <c r="M24" s="250"/>
      <c r="O24" s="229">
        <f t="shared" si="4"/>
        <v>0.33333333333333331</v>
      </c>
      <c r="P24" s="230" t="str">
        <f t="shared" si="5"/>
        <v>SP</v>
      </c>
      <c r="Q24" s="231">
        <f t="shared" si="6"/>
        <v>0.39374999999999999</v>
      </c>
      <c r="R24" s="231">
        <f t="shared" si="7"/>
        <v>0.7270833333333333</v>
      </c>
    </row>
    <row r="25" spans="2:18" ht="18.5" x14ac:dyDescent="0.45">
      <c r="B25" s="138"/>
      <c r="C25" s="139"/>
      <c r="D25" s="146"/>
      <c r="E25" s="129"/>
      <c r="F25" s="248"/>
      <c r="G25" s="249"/>
      <c r="H25" s="249"/>
      <c r="I25" s="250"/>
      <c r="J25" s="248"/>
      <c r="K25" s="249"/>
      <c r="L25" s="249"/>
      <c r="M25" s="250"/>
      <c r="O25" s="229">
        <f t="shared" si="4"/>
        <v>0</v>
      </c>
      <c r="P25" s="230">
        <f t="shared" si="5"/>
        <v>0</v>
      </c>
      <c r="Q25" s="231">
        <f t="shared" si="6"/>
        <v>0</v>
      </c>
      <c r="R25" s="231">
        <f t="shared" si="7"/>
        <v>0</v>
      </c>
    </row>
    <row r="26" spans="2:18" ht="18.5" x14ac:dyDescent="0.45">
      <c r="B26" s="138" t="s">
        <v>174</v>
      </c>
      <c r="C26" s="139">
        <v>0.39374999999999999</v>
      </c>
      <c r="D26" s="146">
        <v>0.80902777777777779</v>
      </c>
      <c r="E26" s="129">
        <f>D26-C26</f>
        <v>0.4152777777777778</v>
      </c>
      <c r="F26" s="248" t="str">
        <f>'Dvr '!A15</f>
        <v xml:space="preserve">Saeed Ali Hindi </v>
      </c>
      <c r="G26" s="249"/>
      <c r="H26" s="249"/>
      <c r="I26" s="250"/>
      <c r="J26" s="248"/>
      <c r="K26" s="249"/>
      <c r="L26" s="249"/>
      <c r="M26" s="250"/>
      <c r="O26" s="229">
        <f t="shared" si="4"/>
        <v>0.4152777777777778</v>
      </c>
      <c r="P26" s="230" t="str">
        <f t="shared" si="5"/>
        <v>MLD5&amp;12</v>
      </c>
      <c r="Q26" s="231">
        <f t="shared" si="6"/>
        <v>0.39374999999999999</v>
      </c>
      <c r="R26" s="231">
        <f t="shared" si="7"/>
        <v>0.80902777777777779</v>
      </c>
    </row>
    <row r="27" spans="2:18" ht="18.5" x14ac:dyDescent="0.45">
      <c r="B27" s="138"/>
      <c r="C27" s="139"/>
      <c r="D27" s="146"/>
      <c r="E27" s="129"/>
      <c r="F27" s="248"/>
      <c r="G27" s="249"/>
      <c r="H27" s="249"/>
      <c r="I27" s="250"/>
      <c r="J27" s="248"/>
      <c r="K27" s="249"/>
      <c r="L27" s="249"/>
      <c r="M27" s="250"/>
      <c r="O27" s="229">
        <f t="shared" si="4"/>
        <v>0</v>
      </c>
      <c r="P27" s="230">
        <f t="shared" si="5"/>
        <v>0</v>
      </c>
      <c r="Q27" s="231">
        <f t="shared" si="6"/>
        <v>0</v>
      </c>
      <c r="R27" s="231">
        <f t="shared" si="7"/>
        <v>0</v>
      </c>
    </row>
    <row r="28" spans="2:18" ht="18.5" x14ac:dyDescent="0.45">
      <c r="B28" s="138" t="s">
        <v>175</v>
      </c>
      <c r="C28" s="139">
        <v>0.57986111111111116</v>
      </c>
      <c r="D28" s="146">
        <v>0.99305555555555558</v>
      </c>
      <c r="E28" s="129">
        <f>D28-C28</f>
        <v>0.41319444444444442</v>
      </c>
      <c r="F28" s="248" t="str">
        <f>'Dvr '!A28</f>
        <v>Ali Mohammed Alhadi</v>
      </c>
      <c r="G28" s="249"/>
      <c r="H28" s="249"/>
      <c r="I28" s="250"/>
      <c r="J28" s="248" t="str">
        <f>'Dvr '!A11</f>
        <v>Vacancy2</v>
      </c>
      <c r="K28" s="249"/>
      <c r="L28" s="249"/>
      <c r="M28" s="250"/>
      <c r="O28" s="229">
        <f t="shared" si="4"/>
        <v>0.41319444444444442</v>
      </c>
      <c r="P28" s="230" t="str">
        <f t="shared" si="5"/>
        <v>DSBY 2</v>
      </c>
      <c r="Q28" s="231">
        <f t="shared" si="6"/>
        <v>0.57986111111111116</v>
      </c>
      <c r="R28" s="231">
        <f t="shared" si="7"/>
        <v>0.99305555555555558</v>
      </c>
    </row>
    <row r="29" spans="2:18" ht="18.5" x14ac:dyDescent="0.45">
      <c r="B29" s="138"/>
      <c r="C29" s="139"/>
      <c r="D29" s="146"/>
      <c r="E29" s="129"/>
      <c r="F29" s="248"/>
      <c r="G29" s="249"/>
      <c r="H29" s="249"/>
      <c r="I29" s="250"/>
      <c r="J29" s="248"/>
      <c r="K29" s="249"/>
      <c r="L29" s="249"/>
      <c r="M29" s="250"/>
      <c r="O29" s="229">
        <f t="shared" si="4"/>
        <v>0</v>
      </c>
      <c r="P29" s="230">
        <f t="shared" si="5"/>
        <v>0</v>
      </c>
      <c r="Q29" s="231">
        <f t="shared" si="6"/>
        <v>0</v>
      </c>
      <c r="R29" s="231">
        <f t="shared" si="7"/>
        <v>0</v>
      </c>
    </row>
    <row r="30" spans="2:18" ht="18.5" x14ac:dyDescent="0.45">
      <c r="B30" s="138" t="s">
        <v>205</v>
      </c>
      <c r="C30" s="139">
        <v>0.4777777777777778</v>
      </c>
      <c r="D30" s="146">
        <v>0.96527777777777779</v>
      </c>
      <c r="E30" s="158">
        <v>0.48749999999999999</v>
      </c>
      <c r="F30" s="248" t="str">
        <f>'Dvr '!A13</f>
        <v>Mohammed Khaled Al-Muhanna</v>
      </c>
      <c r="G30" s="249"/>
      <c r="H30" s="249"/>
      <c r="I30" s="250"/>
      <c r="J30" s="248"/>
      <c r="K30" s="249"/>
      <c r="L30" s="249"/>
      <c r="M30" s="250"/>
      <c r="O30" s="229">
        <f t="shared" si="4"/>
        <v>0.48749999999999999</v>
      </c>
      <c r="P30" s="230" t="str">
        <f t="shared" si="5"/>
        <v>MLD7&amp;16</v>
      </c>
      <c r="Q30" s="231">
        <f t="shared" si="6"/>
        <v>0.4777777777777778</v>
      </c>
      <c r="R30" s="231">
        <f t="shared" si="7"/>
        <v>0.96527777777777779</v>
      </c>
    </row>
    <row r="31" spans="2:18" ht="18.5" x14ac:dyDescent="0.45">
      <c r="B31" s="138"/>
      <c r="C31" s="139"/>
      <c r="D31" s="146"/>
      <c r="E31" s="158"/>
      <c r="F31" s="221"/>
      <c r="G31" s="222"/>
      <c r="H31" s="222"/>
      <c r="I31" s="223"/>
      <c r="J31" s="221"/>
      <c r="K31" s="222"/>
      <c r="L31" s="222"/>
      <c r="M31" s="223"/>
      <c r="O31" s="229">
        <f t="shared" si="4"/>
        <v>0</v>
      </c>
      <c r="P31" s="230">
        <f t="shared" si="5"/>
        <v>0</v>
      </c>
      <c r="Q31" s="231">
        <f t="shared" si="6"/>
        <v>0</v>
      </c>
      <c r="R31" s="231">
        <f t="shared" si="7"/>
        <v>0</v>
      </c>
    </row>
    <row r="32" spans="2:18" ht="18.5" x14ac:dyDescent="0.45">
      <c r="B32" s="138" t="s">
        <v>162</v>
      </c>
      <c r="C32" s="139">
        <v>0.58333333333333337</v>
      </c>
      <c r="D32" s="146">
        <v>0.91666666666666663</v>
      </c>
      <c r="E32" s="158">
        <v>0.48749999999999999</v>
      </c>
      <c r="F32" s="248" t="str">
        <f>'Dvr '!A14</f>
        <v>Khaled Saleh Al-Zahrani</v>
      </c>
      <c r="G32" s="249"/>
      <c r="H32" s="249"/>
      <c r="I32" s="250"/>
      <c r="J32" s="221"/>
      <c r="K32" s="222"/>
      <c r="L32" s="222"/>
      <c r="M32" s="223"/>
      <c r="O32" s="229">
        <f t="shared" si="4"/>
        <v>0.48749999999999999</v>
      </c>
      <c r="P32" s="230" t="str">
        <f t="shared" si="5"/>
        <v>SP</v>
      </c>
      <c r="Q32" s="231">
        <f t="shared" si="6"/>
        <v>0.58333333333333337</v>
      </c>
      <c r="R32" s="231">
        <f t="shared" si="7"/>
        <v>0.91666666666666663</v>
      </c>
    </row>
    <row r="33" spans="2:18" ht="18.5" x14ac:dyDescent="0.45">
      <c r="B33" s="138"/>
      <c r="C33" s="139"/>
      <c r="D33" s="146"/>
      <c r="E33" s="129"/>
      <c r="F33" s="248"/>
      <c r="G33" s="249"/>
      <c r="H33" s="249"/>
      <c r="I33" s="250"/>
      <c r="J33" s="248"/>
      <c r="K33" s="249"/>
      <c r="L33" s="249"/>
      <c r="M33" s="250"/>
      <c r="O33" s="229">
        <f t="shared" si="4"/>
        <v>0</v>
      </c>
      <c r="P33" s="230">
        <f t="shared" si="5"/>
        <v>0</v>
      </c>
      <c r="Q33" s="231">
        <f t="shared" si="6"/>
        <v>0</v>
      </c>
      <c r="R33" s="231">
        <f t="shared" si="7"/>
        <v>0</v>
      </c>
    </row>
    <row r="34" spans="2:18" ht="18.5" x14ac:dyDescent="0.45">
      <c r="B34" s="138" t="s">
        <v>179</v>
      </c>
      <c r="C34" s="139">
        <v>0.58333333333333337</v>
      </c>
      <c r="D34" s="146">
        <v>0.91666666666666663</v>
      </c>
      <c r="E34" s="129">
        <f>D34-C34</f>
        <v>0.33333333333333326</v>
      </c>
      <c r="F34" s="248" t="str">
        <f>'Dvr '!A22</f>
        <v xml:space="preserve">Abdul Rahman Ahmed Al-Asiri </v>
      </c>
      <c r="G34" s="249"/>
      <c r="H34" s="249"/>
      <c r="I34" s="250"/>
      <c r="J34" s="248"/>
      <c r="K34" s="249"/>
      <c r="L34" s="249"/>
      <c r="M34" s="250"/>
      <c r="O34" s="229">
        <f t="shared" si="4"/>
        <v>0.33333333333333326</v>
      </c>
      <c r="P34" s="230" t="str">
        <f t="shared" si="5"/>
        <v>DDD2</v>
      </c>
      <c r="Q34" s="231">
        <f t="shared" si="6"/>
        <v>0.58333333333333337</v>
      </c>
      <c r="R34" s="231">
        <f t="shared" si="7"/>
        <v>0.91666666666666663</v>
      </c>
    </row>
    <row r="35" spans="2:18" ht="18.5" x14ac:dyDescent="0.45">
      <c r="B35" s="138"/>
      <c r="C35" s="139"/>
      <c r="D35" s="146"/>
      <c r="E35" s="129"/>
      <c r="F35" s="248"/>
      <c r="G35" s="249"/>
      <c r="H35" s="249"/>
      <c r="I35" s="250"/>
      <c r="J35" s="248"/>
      <c r="K35" s="249"/>
      <c r="L35" s="249"/>
      <c r="M35" s="250"/>
      <c r="O35" s="229">
        <f t="shared" si="4"/>
        <v>0</v>
      </c>
      <c r="P35" s="230">
        <f t="shared" si="5"/>
        <v>0</v>
      </c>
      <c r="Q35" s="231">
        <f t="shared" si="6"/>
        <v>0</v>
      </c>
      <c r="R35" s="231">
        <f t="shared" si="7"/>
        <v>0</v>
      </c>
    </row>
    <row r="36" spans="2:18" ht="18.5" x14ac:dyDescent="0.45">
      <c r="B36" s="138" t="s">
        <v>179</v>
      </c>
      <c r="C36" s="139">
        <v>0.58333333333333337</v>
      </c>
      <c r="D36" s="146">
        <v>0.91666666666666663</v>
      </c>
      <c r="E36" s="129">
        <f>D36-C36</f>
        <v>0.33333333333333326</v>
      </c>
      <c r="F36" s="248" t="str">
        <f>'Dvr '!A20</f>
        <v>Ali Fadel Al-Hamada</v>
      </c>
      <c r="G36" s="249"/>
      <c r="H36" s="249"/>
      <c r="I36" s="250"/>
      <c r="J36" s="248" t="str">
        <f>'Dvr '!A27</f>
        <v>Vacancy1</v>
      </c>
      <c r="K36" s="249"/>
      <c r="L36" s="249"/>
      <c r="M36" s="250"/>
      <c r="O36" s="229">
        <f t="shared" si="4"/>
        <v>0.33333333333333326</v>
      </c>
      <c r="P36" s="230" t="str">
        <f t="shared" si="5"/>
        <v>DDD2</v>
      </c>
      <c r="Q36" s="231">
        <f t="shared" si="6"/>
        <v>0.58333333333333337</v>
      </c>
      <c r="R36" s="231">
        <f t="shared" si="7"/>
        <v>0.91666666666666663</v>
      </c>
    </row>
    <row r="37" spans="2:18" ht="18.5" x14ac:dyDescent="0.45">
      <c r="B37" s="138"/>
      <c r="C37" s="139"/>
      <c r="D37" s="146"/>
      <c r="E37" s="129"/>
      <c r="F37" s="248"/>
      <c r="G37" s="249"/>
      <c r="H37" s="249"/>
      <c r="I37" s="250"/>
      <c r="J37" s="248"/>
      <c r="K37" s="249"/>
      <c r="L37" s="249"/>
      <c r="M37" s="250"/>
      <c r="O37" s="229">
        <f t="shared" si="4"/>
        <v>0</v>
      </c>
      <c r="P37" s="230">
        <f t="shared" si="5"/>
        <v>0</v>
      </c>
      <c r="Q37" s="231">
        <f t="shared" si="6"/>
        <v>0</v>
      </c>
      <c r="R37" s="231">
        <f t="shared" si="7"/>
        <v>0</v>
      </c>
    </row>
    <row r="38" spans="2:18" ht="18.5" x14ac:dyDescent="0.45">
      <c r="B38" s="138" t="s">
        <v>176</v>
      </c>
      <c r="C38" s="139">
        <v>0.60277777777777775</v>
      </c>
      <c r="D38" s="146">
        <v>0.99513888888888891</v>
      </c>
      <c r="E38" s="129">
        <f>D38-C38</f>
        <v>0.39236111111111116</v>
      </c>
      <c r="F38" s="248" t="str">
        <f>'Dvr '!A44</f>
        <v>Abdullah Fayez Al-Subaie</v>
      </c>
      <c r="G38" s="249"/>
      <c r="H38" s="249"/>
      <c r="I38" s="250"/>
      <c r="J38" s="248"/>
      <c r="K38" s="249"/>
      <c r="L38" s="249"/>
      <c r="M38" s="250"/>
      <c r="O38" s="229">
        <f t="shared" si="4"/>
        <v>0.39236111111111116</v>
      </c>
      <c r="P38" s="230" t="str">
        <f t="shared" si="5"/>
        <v>MLD9&amp;18</v>
      </c>
      <c r="Q38" s="231">
        <f t="shared" si="6"/>
        <v>0.60277777777777775</v>
      </c>
      <c r="R38" s="231">
        <f t="shared" si="7"/>
        <v>0.99513888888888891</v>
      </c>
    </row>
    <row r="39" spans="2:18" ht="18.5" x14ac:dyDescent="0.45">
      <c r="B39" s="138"/>
      <c r="C39" s="139"/>
      <c r="D39" s="146"/>
      <c r="E39" s="129"/>
      <c r="F39" s="248"/>
      <c r="G39" s="249"/>
      <c r="H39" s="249"/>
      <c r="I39" s="250"/>
      <c r="J39" s="248"/>
      <c r="K39" s="249"/>
      <c r="L39" s="249"/>
      <c r="M39" s="250"/>
      <c r="O39" s="229">
        <f t="shared" si="4"/>
        <v>0</v>
      </c>
      <c r="P39" s="230">
        <f t="shared" si="5"/>
        <v>0</v>
      </c>
      <c r="Q39" s="231">
        <f t="shared" si="6"/>
        <v>0</v>
      </c>
      <c r="R39" s="231">
        <f t="shared" si="7"/>
        <v>0</v>
      </c>
    </row>
    <row r="40" spans="2:18" ht="18.5" x14ac:dyDescent="0.45">
      <c r="B40" s="138" t="s">
        <v>176</v>
      </c>
      <c r="C40" s="139">
        <v>0.60277777777777775</v>
      </c>
      <c r="D40" s="146">
        <v>0.99513888888888891</v>
      </c>
      <c r="E40" s="129">
        <f>D40-C40</f>
        <v>0.39236111111111116</v>
      </c>
      <c r="F40" s="248" t="str">
        <f>'Dvr '!A19</f>
        <v xml:space="preserve">Abdullah Abbas Al-Mari </v>
      </c>
      <c r="G40" s="249"/>
      <c r="H40" s="249"/>
      <c r="I40" s="250"/>
      <c r="J40" s="248"/>
      <c r="K40" s="249"/>
      <c r="L40" s="249"/>
      <c r="M40" s="250"/>
      <c r="O40" s="229">
        <f t="shared" si="4"/>
        <v>0.39236111111111116</v>
      </c>
      <c r="P40" s="230" t="str">
        <f t="shared" si="5"/>
        <v>MLD9&amp;18</v>
      </c>
      <c r="Q40" s="231">
        <f t="shared" si="6"/>
        <v>0.60277777777777775</v>
      </c>
      <c r="R40" s="231">
        <f t="shared" si="7"/>
        <v>0.99513888888888891</v>
      </c>
    </row>
    <row r="41" spans="2:18" ht="18.5" x14ac:dyDescent="0.45">
      <c r="B41" s="139"/>
      <c r="C41" s="139"/>
      <c r="D41" s="146"/>
      <c r="E41" s="129"/>
      <c r="F41" s="248"/>
      <c r="G41" s="249"/>
      <c r="H41" s="249"/>
      <c r="I41" s="250"/>
      <c r="J41" s="248"/>
      <c r="K41" s="249"/>
      <c r="L41" s="249"/>
      <c r="M41" s="250"/>
      <c r="O41" s="229">
        <f t="shared" si="4"/>
        <v>0</v>
      </c>
      <c r="P41" s="230">
        <f t="shared" si="5"/>
        <v>0</v>
      </c>
      <c r="Q41" s="231">
        <f t="shared" si="6"/>
        <v>0</v>
      </c>
      <c r="R41" s="231">
        <f t="shared" si="7"/>
        <v>0</v>
      </c>
    </row>
    <row r="42" spans="2:18" ht="18.5" x14ac:dyDescent="0.45">
      <c r="B42" s="159" t="s">
        <v>177</v>
      </c>
      <c r="C42" s="151">
        <v>0.60416666666666663</v>
      </c>
      <c r="D42" s="151">
        <v>0.99652777777777779</v>
      </c>
      <c r="E42" s="129">
        <f>D42-C42</f>
        <v>0.39236111111111116</v>
      </c>
      <c r="F42" s="248" t="str">
        <f>'Dvr '!A40</f>
        <v>Ahmed Habib Al-Mousa</v>
      </c>
      <c r="G42" s="249"/>
      <c r="H42" s="249"/>
      <c r="I42" s="250"/>
      <c r="J42" s="248"/>
      <c r="K42" s="249"/>
      <c r="L42" s="249"/>
      <c r="M42" s="250"/>
      <c r="O42" s="229">
        <f t="shared" si="4"/>
        <v>0.39236111111111116</v>
      </c>
      <c r="P42" s="230" t="str">
        <f t="shared" si="5"/>
        <v>HSBY 2</v>
      </c>
      <c r="Q42" s="231">
        <f t="shared" si="6"/>
        <v>0.60416666666666663</v>
      </c>
      <c r="R42" s="231">
        <f t="shared" si="7"/>
        <v>0.99652777777777779</v>
      </c>
    </row>
    <row r="43" spans="2:18" ht="18.5" x14ac:dyDescent="0.45">
      <c r="B43" s="151"/>
      <c r="C43" s="151"/>
      <c r="D43" s="151"/>
      <c r="E43" s="129"/>
      <c r="F43" s="248"/>
      <c r="G43" s="249"/>
      <c r="H43" s="249"/>
      <c r="I43" s="250"/>
      <c r="J43" s="248"/>
      <c r="K43" s="249"/>
      <c r="L43" s="249"/>
      <c r="M43" s="250"/>
      <c r="O43" s="229">
        <f t="shared" si="4"/>
        <v>0</v>
      </c>
      <c r="P43" s="230">
        <f t="shared" si="5"/>
        <v>0</v>
      </c>
      <c r="Q43" s="231">
        <f t="shared" si="6"/>
        <v>0</v>
      </c>
      <c r="R43" s="231">
        <f t="shared" si="7"/>
        <v>0</v>
      </c>
    </row>
    <row r="44" spans="2:18" ht="18.5" x14ac:dyDescent="0.45">
      <c r="B44" s="138" t="s">
        <v>167</v>
      </c>
      <c r="C44" s="139">
        <v>0.68125000000000002</v>
      </c>
      <c r="D44" s="146">
        <v>0.88958333333333328</v>
      </c>
      <c r="E44" s="129">
        <f>D44-C44</f>
        <v>0.20833333333333326</v>
      </c>
      <c r="F44" s="248" t="str">
        <f>'Dvr '!A21</f>
        <v>Hussein Abdullah Al Hamid</v>
      </c>
      <c r="G44" s="249"/>
      <c r="H44" s="249"/>
      <c r="I44" s="250"/>
      <c r="J44" s="248"/>
      <c r="K44" s="249"/>
      <c r="L44" s="249"/>
      <c r="M44" s="250"/>
      <c r="O44" s="229">
        <f t="shared" si="4"/>
        <v>0.20833333333333326</v>
      </c>
      <c r="P44" s="230" t="str">
        <f t="shared" si="5"/>
        <v>MLD14</v>
      </c>
      <c r="Q44" s="231">
        <f t="shared" si="6"/>
        <v>0.68125000000000002</v>
      </c>
      <c r="R44" s="231">
        <f t="shared" si="7"/>
        <v>0.88958333333333328</v>
      </c>
    </row>
    <row r="45" spans="2:18" ht="18.5" x14ac:dyDescent="0.45">
      <c r="B45" s="138"/>
      <c r="C45" s="139"/>
      <c r="D45" s="146"/>
      <c r="E45" s="129"/>
      <c r="F45" s="248"/>
      <c r="G45" s="249"/>
      <c r="H45" s="249"/>
      <c r="I45" s="250"/>
      <c r="J45" s="248"/>
      <c r="K45" s="249"/>
      <c r="L45" s="249"/>
      <c r="M45" s="250"/>
      <c r="O45" s="229">
        <f t="shared" si="4"/>
        <v>0</v>
      </c>
      <c r="P45" s="230">
        <f t="shared" si="5"/>
        <v>0</v>
      </c>
      <c r="Q45" s="231">
        <f t="shared" si="6"/>
        <v>0</v>
      </c>
      <c r="R45" s="231">
        <f t="shared" si="7"/>
        <v>0</v>
      </c>
    </row>
    <row r="46" spans="2:18" ht="18.5" x14ac:dyDescent="0.45">
      <c r="B46" s="138" t="s">
        <v>206</v>
      </c>
      <c r="C46" s="139">
        <v>0.91041666666666665</v>
      </c>
      <c r="D46" s="146">
        <v>1.3152777777777778</v>
      </c>
      <c r="E46" s="158">
        <f>D46-C46</f>
        <v>0.40486111111111112</v>
      </c>
      <c r="F46" s="248" t="str">
        <f>'Dvr '!A26</f>
        <v xml:space="preserve">Zaki Ali Al-Hendar </v>
      </c>
      <c r="G46" s="249"/>
      <c r="H46" s="249"/>
      <c r="I46" s="250"/>
      <c r="J46" s="248"/>
      <c r="K46" s="249"/>
      <c r="L46" s="249"/>
      <c r="M46" s="250"/>
      <c r="O46" s="229">
        <f t="shared" si="4"/>
        <v>0.40486111111111112</v>
      </c>
      <c r="P46" s="230" t="str">
        <f t="shared" si="5"/>
        <v>MLD19&amp;22</v>
      </c>
      <c r="Q46" s="231">
        <f t="shared" si="6"/>
        <v>0.91041666666666665</v>
      </c>
      <c r="R46" s="231">
        <f t="shared" si="7"/>
        <v>1.3152777777777778</v>
      </c>
    </row>
    <row r="47" spans="2:18" ht="18.5" x14ac:dyDescent="0.45">
      <c r="B47" s="138"/>
      <c r="C47" s="139"/>
      <c r="D47" s="146"/>
      <c r="E47" s="129"/>
      <c r="F47" s="248"/>
      <c r="G47" s="249"/>
      <c r="H47" s="249"/>
      <c r="I47" s="250"/>
      <c r="J47" s="248"/>
      <c r="K47" s="249"/>
      <c r="L47" s="249"/>
      <c r="M47" s="250"/>
      <c r="O47" s="229">
        <f t="shared" si="4"/>
        <v>0</v>
      </c>
      <c r="P47" s="230">
        <f t="shared" si="5"/>
        <v>0</v>
      </c>
      <c r="Q47" s="231">
        <f t="shared" si="6"/>
        <v>0</v>
      </c>
      <c r="R47" s="231">
        <f t="shared" si="7"/>
        <v>0</v>
      </c>
    </row>
    <row r="48" spans="2:18" ht="18.5" x14ac:dyDescent="0.45">
      <c r="B48" s="138" t="s">
        <v>180</v>
      </c>
      <c r="C48" s="151">
        <v>0.91666666666666663</v>
      </c>
      <c r="D48" s="151">
        <v>1.25</v>
      </c>
      <c r="E48" s="129">
        <f>D48-C48</f>
        <v>0.33333333333333337</v>
      </c>
      <c r="F48" s="248" t="str">
        <f>'Dvr '!A49</f>
        <v>Ismail Khalifa Al- Amal</v>
      </c>
      <c r="G48" s="249"/>
      <c r="H48" s="249"/>
      <c r="I48" s="250"/>
      <c r="J48" s="248"/>
      <c r="K48" s="249"/>
      <c r="L48" s="249"/>
      <c r="M48" s="250"/>
      <c r="O48" s="229">
        <f t="shared" si="4"/>
        <v>0.33333333333333337</v>
      </c>
      <c r="P48" s="230" t="str">
        <f t="shared" si="5"/>
        <v>DDD3</v>
      </c>
      <c r="Q48" s="231">
        <f t="shared" si="6"/>
        <v>0.91666666666666663</v>
      </c>
      <c r="R48" s="231">
        <f t="shared" si="7"/>
        <v>1.25</v>
      </c>
    </row>
    <row r="49" spans="2:18" ht="18.5" x14ac:dyDescent="0.45">
      <c r="B49" s="138"/>
      <c r="C49" s="139"/>
      <c r="D49" s="146"/>
      <c r="E49" s="129"/>
      <c r="F49" s="248"/>
      <c r="G49" s="249"/>
      <c r="H49" s="249"/>
      <c r="I49" s="250"/>
      <c r="J49" s="248"/>
      <c r="K49" s="249"/>
      <c r="L49" s="249"/>
      <c r="M49" s="250"/>
      <c r="O49" s="229">
        <f t="shared" si="4"/>
        <v>0</v>
      </c>
      <c r="P49" s="230">
        <f t="shared" si="5"/>
        <v>0</v>
      </c>
      <c r="Q49" s="231">
        <f t="shared" si="6"/>
        <v>0</v>
      </c>
      <c r="R49" s="231">
        <f t="shared" si="7"/>
        <v>0</v>
      </c>
    </row>
    <row r="50" spans="2:18" ht="18.5" x14ac:dyDescent="0.45">
      <c r="B50" s="138" t="s">
        <v>180</v>
      </c>
      <c r="C50" s="151">
        <v>0.91666666666666663</v>
      </c>
      <c r="D50" s="151">
        <v>1.25</v>
      </c>
      <c r="E50" s="129">
        <f>D50-C50</f>
        <v>0.33333333333333337</v>
      </c>
      <c r="F50" s="248" t="str">
        <f>'Dvr '!A50</f>
        <v>Saleh A. Al Shehab</v>
      </c>
      <c r="G50" s="249"/>
      <c r="H50" s="249"/>
      <c r="I50" s="250"/>
      <c r="J50" s="248"/>
      <c r="K50" s="249"/>
      <c r="L50" s="249"/>
      <c r="M50" s="250"/>
      <c r="O50" s="229">
        <f t="shared" si="4"/>
        <v>0.33333333333333337</v>
      </c>
      <c r="P50" s="230" t="str">
        <f t="shared" si="5"/>
        <v>DDD3</v>
      </c>
      <c r="Q50" s="231">
        <f t="shared" si="6"/>
        <v>0.91666666666666663</v>
      </c>
      <c r="R50" s="231">
        <f t="shared" si="7"/>
        <v>1.25</v>
      </c>
    </row>
    <row r="51" spans="2:18" ht="18.5" x14ac:dyDescent="0.45">
      <c r="B51" s="138"/>
      <c r="C51" s="139"/>
      <c r="D51" s="146"/>
      <c r="E51" s="129"/>
      <c r="F51" s="248"/>
      <c r="G51" s="249"/>
      <c r="H51" s="249"/>
      <c r="I51" s="250"/>
      <c r="J51" s="248"/>
      <c r="K51" s="249"/>
      <c r="L51" s="249"/>
      <c r="M51" s="250"/>
      <c r="O51" s="229">
        <f t="shared" si="4"/>
        <v>0</v>
      </c>
      <c r="P51" s="230">
        <f t="shared" si="5"/>
        <v>0</v>
      </c>
      <c r="Q51" s="231">
        <f t="shared" si="6"/>
        <v>0</v>
      </c>
      <c r="R51" s="231">
        <f t="shared" si="7"/>
        <v>0</v>
      </c>
    </row>
    <row r="52" spans="2:18" ht="18.5" x14ac:dyDescent="0.45">
      <c r="B52" s="17"/>
      <c r="C52" s="17"/>
      <c r="D52" s="17"/>
      <c r="E52" s="18"/>
      <c r="F52" s="21"/>
      <c r="G52" s="21"/>
      <c r="H52" s="21"/>
      <c r="I52" s="21"/>
      <c r="J52" s="21"/>
      <c r="K52" s="21"/>
      <c r="L52" s="21"/>
      <c r="M52" s="21"/>
    </row>
    <row r="53" spans="2:18" ht="18.5" x14ac:dyDescent="0.45">
      <c r="B53" s="19" t="s">
        <v>21</v>
      </c>
      <c r="C53" s="17"/>
      <c r="D53" s="17"/>
      <c r="E53" s="17"/>
      <c r="F53" s="21"/>
      <c r="G53" s="21"/>
      <c r="H53" s="21"/>
      <c r="I53" s="21"/>
      <c r="J53" s="21"/>
      <c r="K53" s="21"/>
      <c r="L53" s="21"/>
      <c r="M53" s="21"/>
    </row>
    <row r="54" spans="2:18" ht="18.5" x14ac:dyDescent="0.45">
      <c r="B54" s="16" t="s">
        <v>22</v>
      </c>
      <c r="C54" s="16" t="s">
        <v>17</v>
      </c>
      <c r="D54" s="16" t="s">
        <v>18</v>
      </c>
      <c r="E54" s="16" t="s">
        <v>7</v>
      </c>
      <c r="F54" s="253" t="s">
        <v>19</v>
      </c>
      <c r="G54" s="253"/>
      <c r="H54" s="253"/>
      <c r="I54" s="253"/>
      <c r="J54" s="244" t="s">
        <v>20</v>
      </c>
      <c r="K54" s="245"/>
      <c r="L54" s="245"/>
      <c r="M54" s="246"/>
    </row>
    <row r="55" spans="2:18" ht="18.5" x14ac:dyDescent="0.45">
      <c r="B55" s="138" t="s">
        <v>194</v>
      </c>
      <c r="C55" s="139">
        <v>0.33333333333333331</v>
      </c>
      <c r="D55" s="128">
        <v>0.66666666666666663</v>
      </c>
      <c r="E55" s="129">
        <v>0.33333333333333331</v>
      </c>
      <c r="F55" s="248" t="str">
        <f>'Dvr '!A23</f>
        <v xml:space="preserve">Omar Salem Al-Harbi </v>
      </c>
      <c r="G55" s="249"/>
      <c r="H55" s="249"/>
      <c r="I55" s="250"/>
      <c r="J55" s="257"/>
      <c r="K55" s="258"/>
      <c r="L55" s="258"/>
      <c r="M55" s="258"/>
    </row>
    <row r="56" spans="2:18" ht="18.5" x14ac:dyDescent="0.45">
      <c r="B56" s="138" t="s">
        <v>194</v>
      </c>
      <c r="C56" s="139">
        <v>0.33333333333333331</v>
      </c>
      <c r="D56" s="128">
        <v>0.66666666666666663</v>
      </c>
      <c r="E56" s="129">
        <v>0.33333333333333331</v>
      </c>
      <c r="F56" s="248" t="str">
        <f>'Dvr '!A18</f>
        <v>Abdulkareem Hamid Al-Ghamdi</v>
      </c>
      <c r="G56" s="249"/>
      <c r="H56" s="249"/>
      <c r="I56" s="250"/>
      <c r="J56" s="257"/>
      <c r="K56" s="258"/>
      <c r="L56" s="258"/>
      <c r="M56" s="258"/>
    </row>
    <row r="57" spans="2:18" ht="18.5" x14ac:dyDescent="0.45">
      <c r="B57" s="17"/>
      <c r="C57" s="23"/>
      <c r="D57" s="23"/>
      <c r="E57" s="24"/>
      <c r="F57" s="21"/>
      <c r="G57" s="21"/>
      <c r="H57" s="21"/>
      <c r="I57" s="21"/>
      <c r="J57" s="21"/>
      <c r="K57" s="21"/>
      <c r="L57" s="21"/>
      <c r="M57" s="21"/>
      <c r="O57" s="75"/>
      <c r="P57" s="75"/>
      <c r="Q57" s="75"/>
      <c r="R57" s="75"/>
    </row>
    <row r="58" spans="2:18" ht="18.5" x14ac:dyDescent="0.45">
      <c r="B58" s="20" t="s">
        <v>28</v>
      </c>
      <c r="C58" s="17"/>
      <c r="D58" s="17"/>
      <c r="E58" s="17"/>
      <c r="F58" s="17"/>
      <c r="G58" s="17"/>
      <c r="H58" s="17"/>
      <c r="I58" s="20" t="s">
        <v>23</v>
      </c>
      <c r="J58" s="17"/>
      <c r="K58" s="17"/>
      <c r="L58" s="17"/>
      <c r="M58" s="17"/>
      <c r="O58" s="75"/>
      <c r="P58" s="75"/>
      <c r="Q58" s="75"/>
      <c r="R58" s="75"/>
    </row>
    <row r="59" spans="2:18" ht="18.5" x14ac:dyDescent="0.45">
      <c r="B59" s="16" t="s">
        <v>24</v>
      </c>
      <c r="C59" s="253" t="s">
        <v>19</v>
      </c>
      <c r="D59" s="253"/>
      <c r="E59" s="253"/>
      <c r="F59" s="253"/>
      <c r="G59" s="17"/>
      <c r="H59" s="17"/>
      <c r="I59" s="253" t="s">
        <v>19</v>
      </c>
      <c r="J59" s="253"/>
      <c r="K59" s="253"/>
      <c r="L59" s="253"/>
      <c r="M59" s="17"/>
      <c r="O59" s="75"/>
      <c r="P59" s="75"/>
      <c r="Q59" s="75"/>
      <c r="R59" s="75"/>
    </row>
    <row r="60" spans="2:18" ht="18.5" x14ac:dyDescent="0.45">
      <c r="B60" s="127"/>
      <c r="C60" s="258"/>
      <c r="D60" s="258"/>
      <c r="E60" s="258"/>
      <c r="F60" s="258"/>
      <c r="G60" s="17"/>
      <c r="H60" s="17"/>
      <c r="I60" s="247" t="str">
        <f>'Dvr '!A10</f>
        <v xml:space="preserve">Nayef Khaled Al-Sahli </v>
      </c>
      <c r="J60" s="247"/>
      <c r="K60" s="247"/>
      <c r="L60" s="247"/>
      <c r="M60" s="17"/>
      <c r="O60" s="75"/>
      <c r="P60" s="75"/>
      <c r="Q60" s="75"/>
      <c r="R60" s="75"/>
    </row>
    <row r="61" spans="2:18" ht="18.5" x14ac:dyDescent="0.45">
      <c r="B61" s="127"/>
      <c r="C61" s="258"/>
      <c r="D61" s="258"/>
      <c r="E61" s="258"/>
      <c r="F61" s="258"/>
      <c r="G61" s="17"/>
      <c r="H61" s="17"/>
      <c r="I61" s="254" t="str">
        <f>'Dvr '!A39</f>
        <v xml:space="preserve">Muhammad Ali Al-Nasser  </v>
      </c>
      <c r="J61" s="255"/>
      <c r="K61" s="255"/>
      <c r="L61" s="256"/>
      <c r="M61" s="17"/>
      <c r="O61" s="75"/>
      <c r="P61" s="75"/>
      <c r="Q61" s="75"/>
      <c r="R61" s="75"/>
    </row>
    <row r="62" spans="2:18" ht="18.5" x14ac:dyDescent="0.45">
      <c r="B62" s="127"/>
      <c r="C62" s="275"/>
      <c r="D62" s="275"/>
      <c r="E62" s="275"/>
      <c r="F62" s="275"/>
      <c r="G62" s="17"/>
      <c r="H62" s="17"/>
      <c r="I62" s="247" t="str">
        <f>'Dvr '!A16</f>
        <v>Zaki Mohammed Al Darwish</v>
      </c>
      <c r="J62" s="247"/>
      <c r="K62" s="247"/>
      <c r="L62" s="247"/>
      <c r="M62" s="17"/>
    </row>
    <row r="63" spans="2:18" ht="18.5" x14ac:dyDescent="0.45">
      <c r="B63" s="127"/>
      <c r="C63" s="258"/>
      <c r="D63" s="258"/>
      <c r="E63" s="258"/>
      <c r="F63" s="258"/>
      <c r="I63" s="247" t="str">
        <f>'Dvr '!A31</f>
        <v>Abdulaziz Mohammed Al-Omani</v>
      </c>
      <c r="J63" s="247"/>
      <c r="K63" s="247"/>
      <c r="L63" s="247"/>
    </row>
    <row r="64" spans="2:18" ht="18.5" x14ac:dyDescent="0.45">
      <c r="B64" s="127"/>
      <c r="C64" s="258"/>
      <c r="D64" s="258"/>
      <c r="E64" s="258"/>
      <c r="F64" s="258"/>
      <c r="I64" s="247" t="str">
        <f>'Dvr '!A24</f>
        <v xml:space="preserve">Sadiq Majid Al Zawad </v>
      </c>
      <c r="J64" s="247"/>
      <c r="K64" s="247"/>
      <c r="L64" s="247"/>
    </row>
    <row r="65" spans="2:12" ht="18.5" x14ac:dyDescent="0.45">
      <c r="B65" s="130"/>
      <c r="C65" s="277"/>
      <c r="D65" s="277"/>
      <c r="E65" s="277"/>
      <c r="F65" s="277"/>
      <c r="I65" s="248" t="str">
        <f>'Dvr '!A43</f>
        <v>Hassan Ali Al-Ghanem</v>
      </c>
      <c r="J65" s="249"/>
      <c r="K65" s="249"/>
      <c r="L65" s="250"/>
    </row>
    <row r="66" spans="2:12" ht="18.5" x14ac:dyDescent="0.45">
      <c r="I66" s="247" t="str">
        <f>'Dvr '!A30</f>
        <v>Ahmed Hussein Al snaber</v>
      </c>
      <c r="J66" s="247"/>
      <c r="K66" s="247"/>
      <c r="L66" s="247"/>
    </row>
    <row r="67" spans="2:12" ht="18.5" x14ac:dyDescent="0.45">
      <c r="I67" s="247" t="str">
        <f>'Dvr '!A54</f>
        <v xml:space="preserve">Ahmed Ali Al-Dossary </v>
      </c>
      <c r="J67" s="247"/>
      <c r="K67" s="247"/>
      <c r="L67" s="247"/>
    </row>
    <row r="68" spans="2:12" ht="18.5" x14ac:dyDescent="0.45">
      <c r="I68" s="247" t="str">
        <f>'Dvr '!A32</f>
        <v xml:space="preserve">Jamaan Ali Al-Zahrani </v>
      </c>
      <c r="J68" s="247"/>
      <c r="K68" s="247"/>
      <c r="L68" s="247"/>
    </row>
    <row r="69" spans="2:12" ht="18.5" x14ac:dyDescent="0.45">
      <c r="I69" s="247" t="str">
        <f>'Dvr '!A12</f>
        <v>Ali Hassan Almeer</v>
      </c>
      <c r="J69" s="247"/>
      <c r="K69" s="247"/>
      <c r="L69" s="247"/>
    </row>
    <row r="70" spans="2:12" ht="18.5" x14ac:dyDescent="0.45">
      <c r="I70" s="247" t="str">
        <f>'Dvr '!A17</f>
        <v xml:space="preserve">Attia Saad Al-Hazmi </v>
      </c>
      <c r="J70" s="247"/>
      <c r="K70" s="247"/>
      <c r="L70" s="247"/>
    </row>
    <row r="71" spans="2:12" ht="18.5" x14ac:dyDescent="0.45">
      <c r="I71" s="247" t="str">
        <f>'Dvr '!A25</f>
        <v>Faisal Abdul Rahman Al Naghmosh</v>
      </c>
      <c r="J71" s="247"/>
      <c r="K71" s="247"/>
      <c r="L71" s="247"/>
    </row>
    <row r="72" spans="2:12" ht="18.5" x14ac:dyDescent="0.45">
      <c r="I72" s="248" t="str">
        <f>'Dvr '!A51</f>
        <v>Sami Hussein Al-Nazar</v>
      </c>
      <c r="J72" s="249"/>
      <c r="K72" s="249"/>
      <c r="L72" s="250"/>
    </row>
    <row r="73" spans="2:12" ht="18.5" x14ac:dyDescent="0.45">
      <c r="I73" s="254" t="str">
        <f>'Dvr '!A42</f>
        <v>Mohammed Abdulrahman Al-Nwaiser</v>
      </c>
      <c r="J73" s="255"/>
      <c r="K73" s="255"/>
      <c r="L73" s="256"/>
    </row>
    <row r="74" spans="2:12" ht="18.5" x14ac:dyDescent="0.45">
      <c r="I74" s="248" t="str">
        <f>'Dvr '!A33</f>
        <v>Suleiman Yahya Ghazwani</v>
      </c>
      <c r="J74" s="249"/>
      <c r="K74" s="249"/>
      <c r="L74" s="250"/>
    </row>
    <row r="75" spans="2:12" ht="18.5" x14ac:dyDescent="0.45">
      <c r="I75" s="276" t="str">
        <f>'Dvr '!A38</f>
        <v xml:space="preserve">Ahmed Mohammed Al-Mubarak </v>
      </c>
      <c r="J75" s="276"/>
      <c r="K75" s="276"/>
      <c r="L75" s="276"/>
    </row>
  </sheetData>
  <mergeCells count="117">
    <mergeCell ref="J38:M38"/>
    <mergeCell ref="F38:I38"/>
    <mergeCell ref="F39:I39"/>
    <mergeCell ref="J40:M40"/>
    <mergeCell ref="F40:I40"/>
    <mergeCell ref="F32:I32"/>
    <mergeCell ref="J42:M42"/>
    <mergeCell ref="F41:I41"/>
    <mergeCell ref="F43:I43"/>
    <mergeCell ref="F45:I45"/>
    <mergeCell ref="J43:M43"/>
    <mergeCell ref="J45:M45"/>
    <mergeCell ref="J39:M39"/>
    <mergeCell ref="J9:M9"/>
    <mergeCell ref="J11:M11"/>
    <mergeCell ref="J13:M13"/>
    <mergeCell ref="J15:M15"/>
    <mergeCell ref="J55:M55"/>
    <mergeCell ref="J48:M48"/>
    <mergeCell ref="J54:M54"/>
    <mergeCell ref="F50:I50"/>
    <mergeCell ref="F49:I49"/>
    <mergeCell ref="F51:I51"/>
    <mergeCell ref="J51:M51"/>
    <mergeCell ref="F47:I47"/>
    <mergeCell ref="F9:I9"/>
    <mergeCell ref="F11:I11"/>
    <mergeCell ref="F13:I13"/>
    <mergeCell ref="F15:I15"/>
    <mergeCell ref="F54:I54"/>
    <mergeCell ref="F42:I42"/>
    <mergeCell ref="F44:I44"/>
    <mergeCell ref="J20:M20"/>
    <mergeCell ref="J37:M37"/>
    <mergeCell ref="J24:M24"/>
    <mergeCell ref="F37:I37"/>
    <mergeCell ref="J12:M12"/>
    <mergeCell ref="J30:M30"/>
    <mergeCell ref="F12:I12"/>
    <mergeCell ref="F35:I35"/>
    <mergeCell ref="J36:M36"/>
    <mergeCell ref="F28:I28"/>
    <mergeCell ref="F26:I26"/>
    <mergeCell ref="F36:I36"/>
    <mergeCell ref="J14:M14"/>
    <mergeCell ref="J16:M16"/>
    <mergeCell ref="J34:M34"/>
    <mergeCell ref="J28:M28"/>
    <mergeCell ref="F22:I22"/>
    <mergeCell ref="J26:M26"/>
    <mergeCell ref="F20:I20"/>
    <mergeCell ref="F17:I17"/>
    <mergeCell ref="F19:I19"/>
    <mergeCell ref="F27:I27"/>
    <mergeCell ref="F29:I29"/>
    <mergeCell ref="F33:I33"/>
    <mergeCell ref="J17:M17"/>
    <mergeCell ref="J19:M19"/>
    <mergeCell ref="F25:I25"/>
    <mergeCell ref="B4:C4"/>
    <mergeCell ref="D4:E4"/>
    <mergeCell ref="F8:I8"/>
    <mergeCell ref="F14:I14"/>
    <mergeCell ref="I74:L74"/>
    <mergeCell ref="F10:I10"/>
    <mergeCell ref="C63:F63"/>
    <mergeCell ref="J56:M56"/>
    <mergeCell ref="I63:L63"/>
    <mergeCell ref="I60:L60"/>
    <mergeCell ref="I73:L73"/>
    <mergeCell ref="J44:M44"/>
    <mergeCell ref="F56:I56"/>
    <mergeCell ref="I65:L65"/>
    <mergeCell ref="J8:M8"/>
    <mergeCell ref="F46:I46"/>
    <mergeCell ref="J46:M46"/>
    <mergeCell ref="F24:I24"/>
    <mergeCell ref="J18:M18"/>
    <mergeCell ref="F18:I18"/>
    <mergeCell ref="F16:I16"/>
    <mergeCell ref="J10:M10"/>
    <mergeCell ref="J35:M35"/>
    <mergeCell ref="I69:L69"/>
    <mergeCell ref="I70:L70"/>
    <mergeCell ref="I75:L75"/>
    <mergeCell ref="I67:L67"/>
    <mergeCell ref="I66:L66"/>
    <mergeCell ref="I71:L71"/>
    <mergeCell ref="I68:L68"/>
    <mergeCell ref="I72:L72"/>
    <mergeCell ref="I62:L62"/>
    <mergeCell ref="C65:F65"/>
    <mergeCell ref="C64:F64"/>
    <mergeCell ref="C60:F60"/>
    <mergeCell ref="C61:F61"/>
    <mergeCell ref="C62:F62"/>
    <mergeCell ref="I64:L64"/>
    <mergeCell ref="I61:L61"/>
    <mergeCell ref="J21:M21"/>
    <mergeCell ref="J23:M23"/>
    <mergeCell ref="C59:F59"/>
    <mergeCell ref="I59:L59"/>
    <mergeCell ref="F48:I48"/>
    <mergeCell ref="J50:M50"/>
    <mergeCell ref="F34:I34"/>
    <mergeCell ref="F21:I21"/>
    <mergeCell ref="F23:I23"/>
    <mergeCell ref="J22:M22"/>
    <mergeCell ref="F30:I30"/>
    <mergeCell ref="J47:M47"/>
    <mergeCell ref="J49:M49"/>
    <mergeCell ref="J27:M27"/>
    <mergeCell ref="J29:M29"/>
    <mergeCell ref="J33:M33"/>
    <mergeCell ref="J41:M41"/>
    <mergeCell ref="F55:I55"/>
    <mergeCell ref="J25:M25"/>
  </mergeCells>
  <conditionalFormatting sqref="B41">
    <cfRule type="containsText" dxfId="211" priority="164" operator="containsText" text="MLD5">
      <formula>NOT(ISERROR(SEARCH("MLD5",B41)))</formula>
    </cfRule>
    <cfRule type="containsText" dxfId="210" priority="165" operator="containsText" text="MLD4">
      <formula>NOT(ISERROR(SEARCH("MLD4",B41)))</formula>
    </cfRule>
    <cfRule type="containsText" dxfId="209" priority="166" operator="containsText" text="MLD2">
      <formula>NOT(ISERROR(SEARCH("MLD2",B41)))</formula>
    </cfRule>
    <cfRule type="containsText" dxfId="208" priority="167" operator="containsText" text="TC">
      <formula>NOT(ISERROR(SEARCH("TC",B41)))</formula>
    </cfRule>
    <cfRule type="containsText" dxfId="207" priority="168" operator="containsText" text="N">
      <formula>NOT(ISERROR(SEARCH("N",B41)))</formula>
    </cfRule>
  </conditionalFormatting>
  <conditionalFormatting sqref="C10:D14">
    <cfRule type="containsText" dxfId="206" priority="11" operator="containsText" text="TC">
      <formula>NOT(ISERROR(SEARCH("TC",C10)))</formula>
    </cfRule>
  </conditionalFormatting>
  <conditionalFormatting sqref="C12:D14">
    <cfRule type="containsText" dxfId="205" priority="8" operator="containsText" text="MLD5">
      <formula>NOT(ISERROR(SEARCH("MLD5",C12)))</formula>
    </cfRule>
    <cfRule type="containsText" dxfId="204" priority="9" operator="containsText" text="MLD4">
      <formula>NOT(ISERROR(SEARCH("MLD4",C12)))</formula>
    </cfRule>
    <cfRule type="containsText" dxfId="203" priority="10" operator="containsText" text="MLD2">
      <formula>NOT(ISERROR(SEARCH("MLD2",C12)))</formula>
    </cfRule>
    <cfRule type="containsText" dxfId="202" priority="12" operator="containsText" text="N">
      <formula>NOT(ISERROR(SEARCH("N",C12)))</formula>
    </cfRule>
  </conditionalFormatting>
  <conditionalFormatting sqref="C18:D22">
    <cfRule type="containsText" dxfId="201" priority="713" operator="containsText" text="MLD5">
      <formula>NOT(ISERROR(SEARCH("MLD5",C18)))</formula>
    </cfRule>
    <cfRule type="containsText" dxfId="200" priority="714" operator="containsText" text="MLD4">
      <formula>NOT(ISERROR(SEARCH("MLD4",C18)))</formula>
    </cfRule>
    <cfRule type="containsText" dxfId="199" priority="715" operator="containsText" text="MLD2">
      <formula>NOT(ISERROR(SEARCH("MLD2",C18)))</formula>
    </cfRule>
    <cfRule type="containsText" dxfId="198" priority="716" operator="containsText" text="TC">
      <formula>NOT(ISERROR(SEARCH("TC",C18)))</formula>
    </cfRule>
    <cfRule type="containsText" dxfId="197" priority="717" operator="containsText" text="N">
      <formula>NOT(ISERROR(SEARCH("N",C18)))</formula>
    </cfRule>
  </conditionalFormatting>
  <conditionalFormatting sqref="C24:D41">
    <cfRule type="containsText" dxfId="196" priority="41" operator="containsText" text="MLD5">
      <formula>NOT(ISERROR(SEARCH("MLD5",C24)))</formula>
    </cfRule>
    <cfRule type="containsText" dxfId="195" priority="42" operator="containsText" text="MLD4">
      <formula>NOT(ISERROR(SEARCH("MLD4",C24)))</formula>
    </cfRule>
    <cfRule type="containsText" dxfId="194" priority="43" operator="containsText" text="MLD2">
      <formula>NOT(ISERROR(SEARCH("MLD2",C24)))</formula>
    </cfRule>
    <cfRule type="containsText" dxfId="193" priority="44" operator="containsText" text="TC">
      <formula>NOT(ISERROR(SEARCH("TC",C24)))</formula>
    </cfRule>
    <cfRule type="containsText" dxfId="192" priority="45" operator="containsText" text="N">
      <formula>NOT(ISERROR(SEARCH("N",C24)))</formula>
    </cfRule>
  </conditionalFormatting>
  <conditionalFormatting sqref="C30:D32">
    <cfRule type="containsText" dxfId="191" priority="32" operator="containsText" text="TC">
      <formula>NOT(ISERROR(SEARCH("TC",C30)))</formula>
    </cfRule>
    <cfRule type="containsText" dxfId="190" priority="33" operator="containsText" text="N">
      <formula>NOT(ISERROR(SEARCH("N",C30)))</formula>
    </cfRule>
  </conditionalFormatting>
  <conditionalFormatting sqref="C44:D47">
    <cfRule type="containsText" dxfId="189" priority="20" operator="containsText" text="MLD5">
      <formula>NOT(ISERROR(SEARCH("MLD5",C44)))</formula>
    </cfRule>
    <cfRule type="containsText" dxfId="188" priority="21" operator="containsText" text="MLD4">
      <formula>NOT(ISERROR(SEARCH("MLD4",C44)))</formula>
    </cfRule>
    <cfRule type="containsText" dxfId="187" priority="22" operator="containsText" text="MLD2">
      <formula>NOT(ISERROR(SEARCH("MLD2",C44)))</formula>
    </cfRule>
    <cfRule type="containsText" dxfId="186" priority="23" operator="containsText" text="TC">
      <formula>NOT(ISERROR(SEARCH("TC",C44)))</formula>
    </cfRule>
    <cfRule type="containsText" dxfId="185" priority="24" operator="containsText" text="N">
      <formula>NOT(ISERROR(SEARCH("N",C44)))</formula>
    </cfRule>
  </conditionalFormatting>
  <conditionalFormatting sqref="C49:D49">
    <cfRule type="containsText" dxfId="184" priority="77" operator="containsText" text="MLD5">
      <formula>NOT(ISERROR(SEARCH("MLD5",C49)))</formula>
    </cfRule>
    <cfRule type="containsText" dxfId="183" priority="78" operator="containsText" text="MLD4">
      <formula>NOT(ISERROR(SEARCH("MLD4",C49)))</formula>
    </cfRule>
    <cfRule type="containsText" dxfId="182" priority="79" operator="containsText" text="MLD2">
      <formula>NOT(ISERROR(SEARCH("MLD2",C49)))</formula>
    </cfRule>
    <cfRule type="containsText" dxfId="181" priority="80" operator="containsText" text="TC">
      <formula>NOT(ISERROR(SEARCH("TC",C49)))</formula>
    </cfRule>
    <cfRule type="containsText" dxfId="180" priority="81" operator="containsText" text="N">
      <formula>NOT(ISERROR(SEARCH("N",C49)))</formula>
    </cfRule>
  </conditionalFormatting>
  <conditionalFormatting sqref="C51:D51">
    <cfRule type="containsText" dxfId="179" priority="87" operator="containsText" text="MLD5">
      <formula>NOT(ISERROR(SEARCH("MLD5",C51)))</formula>
    </cfRule>
    <cfRule type="containsText" dxfId="178" priority="88" operator="containsText" text="MLD4">
      <formula>NOT(ISERROR(SEARCH("MLD4",C51)))</formula>
    </cfRule>
    <cfRule type="containsText" dxfId="177" priority="89" operator="containsText" text="MLD2">
      <formula>NOT(ISERROR(SEARCH("MLD2",C51)))</formula>
    </cfRule>
    <cfRule type="containsText" dxfId="176" priority="90" operator="containsText" text="TC">
      <formula>NOT(ISERROR(SEARCH("TC",C51)))</formula>
    </cfRule>
    <cfRule type="containsText" dxfId="175" priority="91" operator="containsText" text="N">
      <formula>NOT(ISERROR(SEARCH("N",C51)))</formula>
    </cfRule>
  </conditionalFormatting>
  <conditionalFormatting sqref="C10:E11 E13:E45">
    <cfRule type="containsText" dxfId="174" priority="37" operator="containsText" text="N">
      <formula>NOT(ISERROR(SEARCH("N",C10)))</formula>
    </cfRule>
  </conditionalFormatting>
  <conditionalFormatting sqref="C30:E32">
    <cfRule type="containsText" dxfId="173" priority="25" operator="containsText" text="MLD5">
      <formula>NOT(ISERROR(SEARCH("MLD5",C30)))</formula>
    </cfRule>
    <cfRule type="containsText" dxfId="172" priority="26" operator="containsText" text="MLD4">
      <formula>NOT(ISERROR(SEARCH("MLD4",C30)))</formula>
    </cfRule>
    <cfRule type="containsText" dxfId="171" priority="27" operator="containsText" text="MLD2">
      <formula>NOT(ISERROR(SEARCH("MLD2",C30)))</formula>
    </cfRule>
  </conditionalFormatting>
  <conditionalFormatting sqref="C60:F65 F36:M36 F28:M28 F55:I56 F10:I10 I60:L75 F12:I12 F14:I14 F16:I16 F18:I18 F20:I20 F22:I22 F24:I24 F26:I26 F30:I32 F34:I34 F38:I38 F40:I40 F42:I42 F44:I44 F46:I46 F48:I48 F50:I50">
    <cfRule type="duplicateValues" dxfId="170" priority="24230"/>
  </conditionalFormatting>
  <conditionalFormatting sqref="E10:E11 E13:E45">
    <cfRule type="containsText" dxfId="169" priority="38" operator="containsText" text="SP">
      <formula>NOT(ISERROR(SEARCH("SP",E10)))</formula>
    </cfRule>
    <cfRule type="containsText" dxfId="168" priority="39" operator="containsText" text="STB">
      <formula>NOT(ISERROR(SEARCH("STB",E10)))</formula>
    </cfRule>
    <cfRule type="containsText" dxfId="167" priority="40" operator="containsText" text="MLD">
      <formula>NOT(ISERROR(SEARCH("MLD",E10)))</formula>
    </cfRule>
  </conditionalFormatting>
  <conditionalFormatting sqref="E12">
    <cfRule type="containsText" dxfId="166" priority="1" operator="containsText" text="MLD5">
      <formula>NOT(ISERROR(SEARCH("MLD5",E12)))</formula>
    </cfRule>
    <cfRule type="containsText" dxfId="165" priority="2" operator="containsText" text="MLD4">
      <formula>NOT(ISERROR(SEARCH("MLD4",E12)))</formula>
    </cfRule>
    <cfRule type="containsText" dxfId="164" priority="3" operator="containsText" text="MLD2">
      <formula>NOT(ISERROR(SEARCH("MLD2",E12)))</formula>
    </cfRule>
    <cfRule type="containsText" dxfId="163" priority="4" operator="containsText" text="N">
      <formula>NOT(ISERROR(SEARCH("N",E12)))</formula>
    </cfRule>
    <cfRule type="containsText" dxfId="162" priority="5" operator="containsText" text="SP">
      <formula>NOT(ISERROR(SEARCH("SP",E12)))</formula>
    </cfRule>
    <cfRule type="containsText" dxfId="161" priority="6" operator="containsText" text="STB">
      <formula>NOT(ISERROR(SEARCH("STB",E12)))</formula>
    </cfRule>
    <cfRule type="containsText" dxfId="160" priority="7" operator="containsText" text="MLD">
      <formula>NOT(ISERROR(SEARCH("MLD",E12)))</formula>
    </cfRule>
  </conditionalFormatting>
  <conditionalFormatting sqref="E13:E45 C10:E11">
    <cfRule type="containsText" dxfId="159" priority="34" operator="containsText" text="MLD5">
      <formula>NOT(ISERROR(SEARCH("MLD5",C10)))</formula>
    </cfRule>
    <cfRule type="containsText" dxfId="158" priority="35" operator="containsText" text="MLD4">
      <formula>NOT(ISERROR(SEARCH("MLD4",C10)))</formula>
    </cfRule>
    <cfRule type="containsText" dxfId="157" priority="36" operator="containsText" text="MLD2">
      <formula>NOT(ISERROR(SEARCH("MLD2",C10)))</formula>
    </cfRule>
  </conditionalFormatting>
  <conditionalFormatting sqref="E30:E32">
    <cfRule type="containsText" dxfId="156" priority="28" operator="containsText" text="N">
      <formula>NOT(ISERROR(SEARCH("N",E30)))</formula>
    </cfRule>
    <cfRule type="containsText" dxfId="155" priority="29" operator="containsText" text="SP">
      <formula>NOT(ISERROR(SEARCH("SP",E30)))</formula>
    </cfRule>
    <cfRule type="containsText" dxfId="154" priority="30" operator="containsText" text="STB">
      <formula>NOT(ISERROR(SEARCH("STB",E30)))</formula>
    </cfRule>
    <cfRule type="containsText" dxfId="153" priority="31" operator="containsText" text="MLD">
      <formula>NOT(ISERROR(SEARCH("MLD",E30)))</formula>
    </cfRule>
  </conditionalFormatting>
  <conditionalFormatting sqref="E46:E51">
    <cfRule type="containsText" dxfId="152" priority="13" operator="containsText" text="MLD5">
      <formula>NOT(ISERROR(SEARCH("MLD5",E46)))</formula>
    </cfRule>
    <cfRule type="containsText" dxfId="151" priority="14" operator="containsText" text="MLD4">
      <formula>NOT(ISERROR(SEARCH("MLD4",E46)))</formula>
    </cfRule>
    <cfRule type="containsText" dxfId="150" priority="15" operator="containsText" text="MLD2">
      <formula>NOT(ISERROR(SEARCH("MLD2",E46)))</formula>
    </cfRule>
    <cfRule type="containsText" dxfId="149" priority="16" operator="containsText" text="N">
      <formula>NOT(ISERROR(SEARCH("N",E46)))</formula>
    </cfRule>
    <cfRule type="containsText" dxfId="148" priority="17" operator="containsText" text="SP">
      <formula>NOT(ISERROR(SEARCH("SP",E46)))</formula>
    </cfRule>
    <cfRule type="containsText" dxfId="147" priority="18" operator="containsText" text="STB">
      <formula>NOT(ISERROR(SEARCH("STB",E46)))</formula>
    </cfRule>
    <cfRule type="containsText" dxfId="146" priority="19" operator="containsText" text="MLD">
      <formula>NOT(ISERROR(SEARCH("MLD",E46)))</formula>
    </cfRule>
  </conditionalFormatting>
  <conditionalFormatting sqref="E55:E56">
    <cfRule type="containsText" dxfId="145" priority="256" operator="containsText" text="MLD5">
      <formula>NOT(ISERROR(SEARCH("MLD5",E55)))</formula>
    </cfRule>
    <cfRule type="containsText" dxfId="144" priority="257" operator="containsText" text="MLD4">
      <formula>NOT(ISERROR(SEARCH("MLD4",E55)))</formula>
    </cfRule>
    <cfRule type="containsText" dxfId="143" priority="258" operator="containsText" text="MLD2">
      <formula>NOT(ISERROR(SEARCH("MLD2",E55)))</formula>
    </cfRule>
    <cfRule type="containsText" dxfId="142" priority="259" operator="containsText" text="N">
      <formula>NOT(ISERROR(SEARCH("N",E55)))</formula>
    </cfRule>
    <cfRule type="containsText" dxfId="141" priority="260" operator="containsText" text="SP">
      <formula>NOT(ISERROR(SEARCH("SP",E55)))</formula>
    </cfRule>
    <cfRule type="containsText" dxfId="140" priority="261" operator="containsText" text="STB">
      <formula>NOT(ISERROR(SEARCH("STB",E55)))</formula>
    </cfRule>
    <cfRule type="containsText" dxfId="139" priority="262" operator="containsText" text="MLD">
      <formula>NOT(ISERROR(SEARCH("MLD",E55)))</formula>
    </cfRule>
  </conditionalFormatting>
  <conditionalFormatting sqref="F9:I9">
    <cfRule type="duplicateValues" dxfId="138" priority="50"/>
    <cfRule type="duplicateValues" dxfId="137" priority="51"/>
  </conditionalFormatting>
  <conditionalFormatting sqref="F47:I47 F33:I33 F27:I27 F11:I11 F13:I13 F15:I15 F17:I17 F19:I19 F21:I21 F23:I23 F25:I25 F29:I29 F35:I35 F37:I37 F39:I39 F41:I41 F43:I43 F45:I45 F49:I49 F51:I51">
    <cfRule type="duplicateValues" dxfId="136" priority="46"/>
    <cfRule type="duplicateValues" dxfId="135" priority="47"/>
  </conditionalFormatting>
  <conditionalFormatting sqref="F55:I56 F36:M36 F28:M28 F10:I10 I60:L75 F12:I12 F14:I14 F16:I16 F18:I18 F20:I20 F22:I22 F24:I24 F26:I26 F30:I32 F34:I34 F38:I38 F40:I40 F42:I42 F44:I44 F46:I46 F48:I48 F50:I50">
    <cfRule type="duplicateValues" dxfId="134" priority="24246"/>
  </conditionalFormatting>
  <pageMargins left="0.7" right="0.7" top="0.75" bottom="0.75" header="0.3" footer="0.3"/>
  <pageSetup paperSize="9" scale="43" orientation="portrait" r:id="rId1"/>
  <headerFooter>
    <oddHeader>&amp;R&amp;D</oddHeader>
  </headerFooter>
  <colBreaks count="1" manualBreakCount="1">
    <brk id="14" max="1048575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2:X79"/>
  <sheetViews>
    <sheetView topLeftCell="A5" zoomScale="70" zoomScaleNormal="70" workbookViewId="0">
      <selection activeCell="B40" sqref="B40"/>
    </sheetView>
  </sheetViews>
  <sheetFormatPr defaultColWidth="9" defaultRowHeight="14.5" x14ac:dyDescent="0.35"/>
  <cols>
    <col min="1" max="1" width="9" style="11"/>
    <col min="2" max="5" width="12.81640625" style="11" customWidth="1"/>
    <col min="6" max="7" width="9.1796875" style="11" customWidth="1"/>
    <col min="8" max="8" width="9" style="11"/>
    <col min="9" max="9" width="16.54296875" style="11" customWidth="1"/>
    <col min="10" max="12" width="9" style="11"/>
    <col min="13" max="13" width="13.81640625" style="11" customWidth="1"/>
    <col min="14" max="14" width="9" style="74" customWidth="1"/>
    <col min="15" max="18" width="9" style="182" hidden="1" customWidth="1"/>
    <col min="19" max="19" width="9" style="74" customWidth="1"/>
    <col min="20" max="24" width="9" style="74"/>
    <col min="25" max="25" width="9" style="11"/>
    <col min="26" max="26" width="28.54296875" style="11" customWidth="1"/>
    <col min="27" max="16384" width="9" style="11"/>
  </cols>
  <sheetData>
    <row r="2" spans="1:18" ht="61.5" x14ac:dyDescent="1.35">
      <c r="D2" s="12" t="s">
        <v>14</v>
      </c>
    </row>
    <row r="4" spans="1:18" ht="28.5" x14ac:dyDescent="0.65">
      <c r="B4" s="271" t="s">
        <v>5</v>
      </c>
      <c r="C4" s="271"/>
      <c r="D4" s="252">
        <f>'DAS Thu'!D4+1</f>
        <v>45933</v>
      </c>
      <c r="E4" s="252"/>
      <c r="F4" s="13"/>
      <c r="G4" s="13"/>
      <c r="H4" s="13"/>
      <c r="I4" s="13"/>
      <c r="J4" s="13"/>
      <c r="K4" s="13"/>
      <c r="L4" s="13"/>
    </row>
    <row r="5" spans="1:18" ht="28.5" x14ac:dyDescent="0.65">
      <c r="B5" s="14" t="s">
        <v>15</v>
      </c>
      <c r="C5" s="14"/>
      <c r="D5" s="14"/>
      <c r="E5" s="13"/>
      <c r="F5" s="13"/>
      <c r="G5" s="13"/>
      <c r="H5" s="13"/>
      <c r="I5" s="13"/>
      <c r="J5" s="13"/>
      <c r="K5" s="14" t="s">
        <v>51</v>
      </c>
      <c r="L5" s="13"/>
    </row>
    <row r="6" spans="1:18" ht="28.5" x14ac:dyDescent="0.65">
      <c r="C6" s="15"/>
      <c r="D6" s="15"/>
    </row>
    <row r="8" spans="1:18" ht="18.5" x14ac:dyDescent="0.45">
      <c r="B8" s="16" t="s">
        <v>16</v>
      </c>
      <c r="C8" s="16" t="s">
        <v>17</v>
      </c>
      <c r="D8" s="16" t="s">
        <v>18</v>
      </c>
      <c r="E8" s="16" t="s">
        <v>7</v>
      </c>
      <c r="F8" s="253" t="s">
        <v>19</v>
      </c>
      <c r="G8" s="253"/>
      <c r="H8" s="253"/>
      <c r="I8" s="253"/>
      <c r="J8" s="244" t="s">
        <v>20</v>
      </c>
      <c r="K8" s="245"/>
      <c r="L8" s="245"/>
      <c r="M8" s="246"/>
    </row>
    <row r="9" spans="1:18" ht="18.5" x14ac:dyDescent="0.45">
      <c r="B9" s="16"/>
      <c r="C9" s="16"/>
      <c r="D9" s="16"/>
      <c r="E9" s="16"/>
      <c r="F9" s="244"/>
      <c r="G9" s="245"/>
      <c r="H9" s="245"/>
      <c r="I9" s="246"/>
      <c r="J9" s="244"/>
      <c r="K9" s="245"/>
      <c r="L9" s="245"/>
      <c r="M9" s="246"/>
      <c r="O9" s="183">
        <f t="shared" ref="O9" si="0">E9</f>
        <v>0</v>
      </c>
      <c r="P9" s="184">
        <f t="shared" ref="P9" si="1">B9</f>
        <v>0</v>
      </c>
      <c r="Q9" s="185">
        <f t="shared" ref="Q9" si="2">C9</f>
        <v>0</v>
      </c>
      <c r="R9" s="185">
        <f t="shared" ref="R9" si="3">D9</f>
        <v>0</v>
      </c>
    </row>
    <row r="10" spans="1:18" ht="18.5" x14ac:dyDescent="0.45">
      <c r="B10" s="138" t="s">
        <v>162</v>
      </c>
      <c r="C10" s="139">
        <v>0.15486111111111112</v>
      </c>
      <c r="D10" s="128">
        <v>0.48819444444444443</v>
      </c>
      <c r="E10" s="129">
        <f>D10-C10</f>
        <v>0.33333333333333331</v>
      </c>
      <c r="F10" s="248" t="str">
        <f>'Dvr '!A31</f>
        <v>Abdulaziz Mohammed Al-Omani</v>
      </c>
      <c r="G10" s="249"/>
      <c r="H10" s="249"/>
      <c r="I10" s="250"/>
      <c r="J10" s="244"/>
      <c r="K10" s="245"/>
      <c r="L10" s="245"/>
      <c r="M10" s="246"/>
      <c r="O10" s="183">
        <f t="shared" ref="O10:O55" si="4">E10</f>
        <v>0.33333333333333331</v>
      </c>
      <c r="P10" s="184" t="str">
        <f t="shared" ref="P10:P55" si="5">B10</f>
        <v>SP</v>
      </c>
      <c r="Q10" s="185">
        <f t="shared" ref="Q10:Q55" si="6">C10</f>
        <v>0.15486111111111112</v>
      </c>
      <c r="R10" s="185">
        <f t="shared" ref="R10:R55" si="7">D10</f>
        <v>0.48819444444444443</v>
      </c>
    </row>
    <row r="11" spans="1:18" ht="18.5" x14ac:dyDescent="0.45">
      <c r="B11" s="138"/>
      <c r="C11" s="139"/>
      <c r="D11" s="128"/>
      <c r="E11" s="129"/>
      <c r="F11" s="244"/>
      <c r="G11" s="245"/>
      <c r="H11" s="245"/>
      <c r="I11" s="246"/>
      <c r="J11" s="244"/>
      <c r="K11" s="245"/>
      <c r="L11" s="245"/>
      <c r="M11" s="246"/>
      <c r="O11" s="183">
        <f t="shared" si="4"/>
        <v>0</v>
      </c>
      <c r="P11" s="184">
        <f t="shared" si="5"/>
        <v>0</v>
      </c>
      <c r="Q11" s="185">
        <f t="shared" si="6"/>
        <v>0</v>
      </c>
      <c r="R11" s="185">
        <f t="shared" si="7"/>
        <v>0</v>
      </c>
    </row>
    <row r="12" spans="1:18" ht="18.5" x14ac:dyDescent="0.45">
      <c r="A12" s="11" t="s">
        <v>165</v>
      </c>
      <c r="B12" s="138" t="s">
        <v>171</v>
      </c>
      <c r="C12" s="139">
        <v>0.16666666666666666</v>
      </c>
      <c r="D12" s="128">
        <v>0.57986111111111116</v>
      </c>
      <c r="E12" s="129">
        <f t="shared" ref="E12" si="8">D12-C12</f>
        <v>0.41319444444444453</v>
      </c>
      <c r="F12" s="248" t="str">
        <f>'Dvr '!A24</f>
        <v xml:space="preserve">Sadiq Majid Al Zawad </v>
      </c>
      <c r="G12" s="249"/>
      <c r="H12" s="249"/>
      <c r="I12" s="250"/>
      <c r="J12" s="244"/>
      <c r="K12" s="245"/>
      <c r="L12" s="245"/>
      <c r="M12" s="246"/>
      <c r="O12" s="183">
        <f t="shared" si="4"/>
        <v>0.41319444444444453</v>
      </c>
      <c r="P12" s="184" t="str">
        <f t="shared" si="5"/>
        <v>DSBY 1</v>
      </c>
      <c r="Q12" s="185">
        <f t="shared" si="6"/>
        <v>0.16666666666666666</v>
      </c>
      <c r="R12" s="185">
        <f t="shared" si="7"/>
        <v>0.57986111111111116</v>
      </c>
    </row>
    <row r="13" spans="1:18" ht="18.5" x14ac:dyDescent="0.45">
      <c r="B13" s="138"/>
      <c r="C13" s="139"/>
      <c r="D13" s="128"/>
      <c r="E13" s="129"/>
      <c r="F13" s="244"/>
      <c r="G13" s="245"/>
      <c r="H13" s="245"/>
      <c r="I13" s="246"/>
      <c r="J13" s="244"/>
      <c r="K13" s="245"/>
      <c r="L13" s="245"/>
      <c r="M13" s="246"/>
      <c r="O13" s="183">
        <f t="shared" si="4"/>
        <v>0</v>
      </c>
      <c r="P13" s="184">
        <f t="shared" si="5"/>
        <v>0</v>
      </c>
      <c r="Q13" s="185">
        <f t="shared" si="6"/>
        <v>0</v>
      </c>
      <c r="R13" s="185">
        <f t="shared" si="7"/>
        <v>0</v>
      </c>
    </row>
    <row r="14" spans="1:18" ht="18.5" x14ac:dyDescent="0.45">
      <c r="B14" s="138" t="s">
        <v>203</v>
      </c>
      <c r="C14" s="139">
        <v>0.20833333333333334</v>
      </c>
      <c r="D14" s="146">
        <v>0.54166666666666663</v>
      </c>
      <c r="E14" s="129">
        <f t="shared" ref="E14" si="9">D14-C14</f>
        <v>0.33333333333333326</v>
      </c>
      <c r="F14" s="248" t="str">
        <f>'Dvr '!A43</f>
        <v>Hassan Ali Al-Ghanem</v>
      </c>
      <c r="G14" s="249"/>
      <c r="H14" s="249"/>
      <c r="I14" s="250"/>
      <c r="J14" s="244"/>
      <c r="K14" s="245"/>
      <c r="L14" s="245"/>
      <c r="M14" s="246"/>
      <c r="O14" s="183">
        <f>E22</f>
        <v>0.25347222222222221</v>
      </c>
      <c r="P14" s="184" t="str">
        <f>B22</f>
        <v>MLD21&amp;24</v>
      </c>
      <c r="Q14" s="185">
        <f>C22</f>
        <v>0.22708333333333333</v>
      </c>
      <c r="R14" s="185">
        <f>D22</f>
        <v>0.48055555555555557</v>
      </c>
    </row>
    <row r="15" spans="1:18" ht="18.5" x14ac:dyDescent="0.45">
      <c r="B15" s="138"/>
      <c r="C15" s="139"/>
      <c r="D15" s="128"/>
      <c r="E15" s="129"/>
      <c r="F15" s="244"/>
      <c r="G15" s="245"/>
      <c r="H15" s="245"/>
      <c r="I15" s="246"/>
      <c r="J15" s="244"/>
      <c r="K15" s="245"/>
      <c r="L15" s="245"/>
      <c r="M15" s="246"/>
      <c r="O15" s="183">
        <f t="shared" si="4"/>
        <v>0</v>
      </c>
      <c r="P15" s="184">
        <f t="shared" si="5"/>
        <v>0</v>
      </c>
      <c r="Q15" s="185">
        <f t="shared" si="6"/>
        <v>0</v>
      </c>
      <c r="R15" s="185">
        <f t="shared" si="7"/>
        <v>0</v>
      </c>
    </row>
    <row r="16" spans="1:18" ht="18.5" x14ac:dyDescent="0.45">
      <c r="B16" s="138" t="s">
        <v>198</v>
      </c>
      <c r="C16" s="139">
        <v>0.39027777777777778</v>
      </c>
      <c r="D16" s="146">
        <v>0.59861111111111109</v>
      </c>
      <c r="E16" s="129">
        <f t="shared" ref="E16" si="10">D16-C16</f>
        <v>0.20833333333333331</v>
      </c>
      <c r="F16" s="248" t="str">
        <f>'Dvr '!A41</f>
        <v>Ali Hussain Al-Rashed</v>
      </c>
      <c r="G16" s="249"/>
      <c r="H16" s="249"/>
      <c r="I16" s="250"/>
      <c r="J16" s="244"/>
      <c r="K16" s="245"/>
      <c r="L16" s="245"/>
      <c r="M16" s="246"/>
      <c r="O16" s="183" t="e">
        <f>#REF!</f>
        <v>#REF!</v>
      </c>
      <c r="P16" s="184" t="e">
        <f>#REF!</f>
        <v>#REF!</v>
      </c>
      <c r="Q16" s="185" t="e">
        <f>#REF!</f>
        <v>#REF!</v>
      </c>
      <c r="R16" s="185" t="e">
        <f>#REF!</f>
        <v>#REF!</v>
      </c>
    </row>
    <row r="17" spans="2:18" ht="18.5" x14ac:dyDescent="0.45">
      <c r="B17" s="138"/>
      <c r="C17" s="139"/>
      <c r="D17" s="128"/>
      <c r="E17" s="129"/>
      <c r="F17" s="244"/>
      <c r="G17" s="245"/>
      <c r="H17" s="245"/>
      <c r="I17" s="246"/>
      <c r="J17" s="244"/>
      <c r="K17" s="245"/>
      <c r="L17" s="245"/>
      <c r="M17" s="246"/>
      <c r="O17" s="183">
        <f t="shared" si="4"/>
        <v>0</v>
      </c>
      <c r="P17" s="184">
        <f t="shared" si="5"/>
        <v>0</v>
      </c>
      <c r="Q17" s="185">
        <f t="shared" si="6"/>
        <v>0</v>
      </c>
      <c r="R17" s="185">
        <f t="shared" si="7"/>
        <v>0</v>
      </c>
    </row>
    <row r="18" spans="2:18" ht="18.5" x14ac:dyDescent="0.45">
      <c r="B18" s="138" t="s">
        <v>172</v>
      </c>
      <c r="C18" s="139">
        <v>0.20833333333333334</v>
      </c>
      <c r="D18" s="128">
        <v>0.60416666666666663</v>
      </c>
      <c r="E18" s="129">
        <f t="shared" ref="E18" si="11">D18-C18</f>
        <v>0.39583333333333326</v>
      </c>
      <c r="F18" s="248" t="str">
        <f>'Dvr '!A37</f>
        <v>Ali Saad Al-Ruwayjih</v>
      </c>
      <c r="G18" s="249"/>
      <c r="H18" s="249"/>
      <c r="I18" s="250"/>
      <c r="J18" s="244"/>
      <c r="K18" s="245"/>
      <c r="L18" s="245"/>
      <c r="M18" s="246"/>
      <c r="O18" s="183">
        <f t="shared" si="4"/>
        <v>0.39583333333333326</v>
      </c>
      <c r="P18" s="184" t="str">
        <f t="shared" si="5"/>
        <v>HSBY 1</v>
      </c>
      <c r="Q18" s="185">
        <f t="shared" si="6"/>
        <v>0.20833333333333334</v>
      </c>
      <c r="R18" s="185">
        <f t="shared" si="7"/>
        <v>0.60416666666666663</v>
      </c>
    </row>
    <row r="19" spans="2:18" ht="18.5" x14ac:dyDescent="0.45">
      <c r="B19" s="138"/>
      <c r="C19" s="139"/>
      <c r="D19" s="128"/>
      <c r="E19" s="129"/>
      <c r="F19" s="244"/>
      <c r="G19" s="245"/>
      <c r="H19" s="245"/>
      <c r="I19" s="246"/>
      <c r="J19" s="244"/>
      <c r="K19" s="245"/>
      <c r="L19" s="245"/>
      <c r="M19" s="246"/>
      <c r="O19" s="183">
        <f t="shared" si="4"/>
        <v>0</v>
      </c>
      <c r="P19" s="184">
        <f t="shared" si="5"/>
        <v>0</v>
      </c>
      <c r="Q19" s="185">
        <f t="shared" si="6"/>
        <v>0</v>
      </c>
      <c r="R19" s="185">
        <f t="shared" si="7"/>
        <v>0</v>
      </c>
    </row>
    <row r="20" spans="2:18" ht="18.5" x14ac:dyDescent="0.45">
      <c r="B20" s="138" t="s">
        <v>199</v>
      </c>
      <c r="C20" s="139">
        <v>0.47986111111111113</v>
      </c>
      <c r="D20" s="128">
        <v>0.69166666666666665</v>
      </c>
      <c r="E20" s="129">
        <f t="shared" ref="E20" si="12">D20-C20</f>
        <v>0.21180555555555552</v>
      </c>
      <c r="F20" s="248" t="str">
        <f>'Dvr '!A8</f>
        <v xml:space="preserve">Ahmed Almadeh </v>
      </c>
      <c r="G20" s="249"/>
      <c r="H20" s="249"/>
      <c r="I20" s="250"/>
      <c r="J20" s="244"/>
      <c r="K20" s="245"/>
      <c r="L20" s="245"/>
      <c r="M20" s="246"/>
      <c r="O20" s="183" t="e">
        <f>#REF!</f>
        <v>#REF!</v>
      </c>
      <c r="P20" s="184" t="e">
        <f>#REF!</f>
        <v>#REF!</v>
      </c>
      <c r="Q20" s="185" t="e">
        <f>#REF!</f>
        <v>#REF!</v>
      </c>
      <c r="R20" s="185" t="e">
        <f>#REF!</f>
        <v>#REF!</v>
      </c>
    </row>
    <row r="21" spans="2:18" ht="18.5" x14ac:dyDescent="0.45">
      <c r="B21" s="138"/>
      <c r="C21" s="139"/>
      <c r="D21" s="128"/>
      <c r="E21" s="129"/>
      <c r="F21" s="244"/>
      <c r="G21" s="245"/>
      <c r="H21" s="245"/>
      <c r="I21" s="246"/>
      <c r="J21" s="244"/>
      <c r="K21" s="245"/>
      <c r="L21" s="245"/>
      <c r="M21" s="246"/>
      <c r="O21" s="183">
        <f t="shared" si="4"/>
        <v>0</v>
      </c>
      <c r="P21" s="184">
        <f t="shared" si="5"/>
        <v>0</v>
      </c>
      <c r="Q21" s="185">
        <f t="shared" si="6"/>
        <v>0</v>
      </c>
      <c r="R21" s="185">
        <f t="shared" si="7"/>
        <v>0</v>
      </c>
    </row>
    <row r="22" spans="2:18" ht="18.5" x14ac:dyDescent="0.45">
      <c r="B22" s="138" t="s">
        <v>197</v>
      </c>
      <c r="C22" s="139">
        <v>0.22708333333333333</v>
      </c>
      <c r="D22" s="128">
        <v>0.48055555555555557</v>
      </c>
      <c r="E22" s="129">
        <f t="shared" ref="E22" si="13">D22-C22</f>
        <v>0.25347222222222221</v>
      </c>
      <c r="F22" s="248" t="str">
        <f>'Dvr '!A7</f>
        <v>Zakaria Abdullah Al-Batran</v>
      </c>
      <c r="G22" s="249"/>
      <c r="H22" s="249"/>
      <c r="I22" s="250"/>
      <c r="J22" s="244"/>
      <c r="K22" s="245"/>
      <c r="L22" s="245"/>
      <c r="M22" s="246"/>
      <c r="O22" s="183" t="e">
        <f>#REF!</f>
        <v>#REF!</v>
      </c>
      <c r="P22" s="184" t="e">
        <f>#REF!</f>
        <v>#REF!</v>
      </c>
      <c r="Q22" s="185" t="e">
        <f>#REF!</f>
        <v>#REF!</v>
      </c>
      <c r="R22" s="185" t="e">
        <f>#REF!</f>
        <v>#REF!</v>
      </c>
    </row>
    <row r="23" spans="2:18" ht="18.5" x14ac:dyDescent="0.45">
      <c r="B23" s="138"/>
      <c r="C23" s="139"/>
      <c r="D23" s="128"/>
      <c r="E23" s="129"/>
      <c r="F23" s="244"/>
      <c r="G23" s="245"/>
      <c r="H23" s="245"/>
      <c r="I23" s="246"/>
      <c r="J23" s="244"/>
      <c r="K23" s="245"/>
      <c r="L23" s="245"/>
      <c r="M23" s="246"/>
      <c r="O23" s="183">
        <f t="shared" si="4"/>
        <v>0</v>
      </c>
      <c r="P23" s="184">
        <f t="shared" si="5"/>
        <v>0</v>
      </c>
      <c r="Q23" s="185">
        <f t="shared" si="6"/>
        <v>0</v>
      </c>
      <c r="R23" s="185">
        <f t="shared" si="7"/>
        <v>0</v>
      </c>
    </row>
    <row r="24" spans="2:18" ht="18.5" x14ac:dyDescent="0.45">
      <c r="B24" s="138" t="s">
        <v>181</v>
      </c>
      <c r="C24" s="139">
        <v>0.25</v>
      </c>
      <c r="D24" s="128">
        <v>0.58333333333333337</v>
      </c>
      <c r="E24" s="129">
        <f t="shared" ref="E24" si="14">D24-C24</f>
        <v>0.33333333333333337</v>
      </c>
      <c r="F24" s="248" t="str">
        <f>'Dvr '!A51</f>
        <v>Sami Hussein Al-Nazar</v>
      </c>
      <c r="G24" s="249"/>
      <c r="H24" s="249"/>
      <c r="I24" s="250"/>
      <c r="J24" s="244"/>
      <c r="K24" s="245"/>
      <c r="L24" s="245"/>
      <c r="M24" s="246"/>
      <c r="O24" s="183">
        <f t="shared" si="4"/>
        <v>0.33333333333333337</v>
      </c>
      <c r="P24" s="184" t="str">
        <f t="shared" si="5"/>
        <v>DDD1</v>
      </c>
      <c r="Q24" s="185">
        <f t="shared" si="6"/>
        <v>0.25</v>
      </c>
      <c r="R24" s="185">
        <f t="shared" si="7"/>
        <v>0.58333333333333337</v>
      </c>
    </row>
    <row r="25" spans="2:18" ht="18.5" x14ac:dyDescent="0.45">
      <c r="B25" s="138"/>
      <c r="C25" s="139"/>
      <c r="D25" s="128"/>
      <c r="E25" s="129"/>
      <c r="F25" s="244"/>
      <c r="G25" s="245"/>
      <c r="H25" s="245"/>
      <c r="I25" s="246"/>
      <c r="J25" s="244"/>
      <c r="K25" s="245"/>
      <c r="L25" s="245"/>
      <c r="M25" s="246"/>
      <c r="O25" s="183">
        <f t="shared" si="4"/>
        <v>0</v>
      </c>
      <c r="P25" s="184">
        <f t="shared" si="5"/>
        <v>0</v>
      </c>
      <c r="Q25" s="185">
        <f t="shared" si="6"/>
        <v>0</v>
      </c>
      <c r="R25" s="185">
        <f t="shared" si="7"/>
        <v>0</v>
      </c>
    </row>
    <row r="26" spans="2:18" ht="18.5" x14ac:dyDescent="0.45">
      <c r="B26" s="138" t="s">
        <v>181</v>
      </c>
      <c r="C26" s="139">
        <v>0.25</v>
      </c>
      <c r="D26" s="128">
        <v>0.58333333333333337</v>
      </c>
      <c r="E26" s="129">
        <f t="shared" ref="E26" si="15">D26-C26</f>
        <v>0.33333333333333337</v>
      </c>
      <c r="F26" s="248" t="str">
        <f>'Dvr '!A53</f>
        <v xml:space="preserve">Hussein Ali Al-Mubarak </v>
      </c>
      <c r="G26" s="249"/>
      <c r="H26" s="249"/>
      <c r="I26" s="250"/>
      <c r="J26" s="244"/>
      <c r="K26" s="245"/>
      <c r="L26" s="245"/>
      <c r="M26" s="246"/>
      <c r="O26" s="183">
        <f t="shared" si="4"/>
        <v>0.33333333333333337</v>
      </c>
      <c r="P26" s="184" t="str">
        <f t="shared" si="5"/>
        <v>DDD1</v>
      </c>
      <c r="Q26" s="185">
        <f t="shared" si="6"/>
        <v>0.25</v>
      </c>
      <c r="R26" s="185">
        <f t="shared" si="7"/>
        <v>0.58333333333333337</v>
      </c>
    </row>
    <row r="27" spans="2:18" ht="18.5" x14ac:dyDescent="0.45">
      <c r="B27" s="138"/>
      <c r="C27" s="139"/>
      <c r="D27" s="128"/>
      <c r="E27" s="129"/>
      <c r="F27" s="244"/>
      <c r="G27" s="245"/>
      <c r="H27" s="245"/>
      <c r="I27" s="246"/>
      <c r="J27" s="244"/>
      <c r="K27" s="245"/>
      <c r="L27" s="245"/>
      <c r="M27" s="246"/>
      <c r="O27" s="183">
        <f t="shared" ref="O27:O29" si="16">E27</f>
        <v>0</v>
      </c>
      <c r="P27" s="184">
        <f t="shared" ref="P27:P29" si="17">B27</f>
        <v>0</v>
      </c>
      <c r="Q27" s="185">
        <f t="shared" ref="Q27:Q29" si="18">C27</f>
        <v>0</v>
      </c>
      <c r="R27" s="185">
        <f t="shared" ref="R27:R29" si="19">D27</f>
        <v>0</v>
      </c>
    </row>
    <row r="28" spans="2:18" ht="18.5" x14ac:dyDescent="0.45">
      <c r="B28" s="138" t="s">
        <v>162</v>
      </c>
      <c r="C28" s="139">
        <v>0.33333333333333331</v>
      </c>
      <c r="D28" s="128">
        <v>0.58333333333333337</v>
      </c>
      <c r="E28" s="129">
        <f t="shared" ref="E28" si="20">D28-C28</f>
        <v>0.25000000000000006</v>
      </c>
      <c r="F28" s="248" t="str">
        <f>'Dvr '!A15</f>
        <v xml:space="preserve">Saeed Ali Hindi </v>
      </c>
      <c r="G28" s="249"/>
      <c r="H28" s="249"/>
      <c r="I28" s="250"/>
      <c r="J28" s="244"/>
      <c r="K28" s="245"/>
      <c r="L28" s="245"/>
      <c r="M28" s="246"/>
      <c r="O28" s="183">
        <f t="shared" si="16"/>
        <v>0.25000000000000006</v>
      </c>
      <c r="P28" s="184" t="str">
        <f t="shared" si="17"/>
        <v>SP</v>
      </c>
      <c r="Q28" s="185">
        <f t="shared" si="18"/>
        <v>0.33333333333333331</v>
      </c>
      <c r="R28" s="185">
        <f t="shared" si="19"/>
        <v>0.58333333333333337</v>
      </c>
    </row>
    <row r="29" spans="2:18" ht="18.5" x14ac:dyDescent="0.45">
      <c r="B29" s="138"/>
      <c r="C29" s="139"/>
      <c r="D29" s="128"/>
      <c r="E29" s="129"/>
      <c r="F29" s="244"/>
      <c r="G29" s="245"/>
      <c r="H29" s="245"/>
      <c r="I29" s="246"/>
      <c r="J29" s="244"/>
      <c r="K29" s="245"/>
      <c r="L29" s="245"/>
      <c r="M29" s="246"/>
      <c r="O29" s="183">
        <f t="shared" si="16"/>
        <v>0</v>
      </c>
      <c r="P29" s="184">
        <f t="shared" si="17"/>
        <v>0</v>
      </c>
      <c r="Q29" s="185">
        <f t="shared" si="18"/>
        <v>0</v>
      </c>
      <c r="R29" s="185">
        <f t="shared" si="19"/>
        <v>0</v>
      </c>
    </row>
    <row r="30" spans="2:18" ht="18.5" x14ac:dyDescent="0.45">
      <c r="B30" s="138" t="s">
        <v>200</v>
      </c>
      <c r="C30" s="139">
        <v>0.59930555555555554</v>
      </c>
      <c r="D30" s="146">
        <v>0.80763888888888891</v>
      </c>
      <c r="E30" s="129">
        <f t="shared" ref="E30" si="21">D30-C30</f>
        <v>0.20833333333333337</v>
      </c>
      <c r="F30" s="248" t="str">
        <f>'Dvr '!A14</f>
        <v>Khaled Saleh Al-Zahrani</v>
      </c>
      <c r="G30" s="249"/>
      <c r="H30" s="249"/>
      <c r="I30" s="250"/>
      <c r="J30" s="244"/>
      <c r="K30" s="245"/>
      <c r="L30" s="245"/>
      <c r="M30" s="246"/>
      <c r="O30" s="183">
        <f t="shared" si="4"/>
        <v>0.20833333333333337</v>
      </c>
      <c r="P30" s="184" t="str">
        <f t="shared" si="5"/>
        <v>MLD27&amp;30</v>
      </c>
      <c r="Q30" s="185">
        <f t="shared" si="6"/>
        <v>0.59930555555555554</v>
      </c>
      <c r="R30" s="185">
        <f t="shared" si="7"/>
        <v>0.80763888888888891</v>
      </c>
    </row>
    <row r="31" spans="2:18" ht="18.5" x14ac:dyDescent="0.45">
      <c r="B31" s="138"/>
      <c r="C31" s="139"/>
      <c r="D31" s="128"/>
      <c r="E31" s="129"/>
      <c r="F31" s="244"/>
      <c r="G31" s="245"/>
      <c r="H31" s="245"/>
      <c r="I31" s="246"/>
      <c r="J31" s="244"/>
      <c r="K31" s="245"/>
      <c r="L31" s="245"/>
      <c r="M31" s="246"/>
      <c r="O31" s="183">
        <f t="shared" si="4"/>
        <v>0</v>
      </c>
      <c r="P31" s="184">
        <f t="shared" si="5"/>
        <v>0</v>
      </c>
      <c r="Q31" s="185">
        <f t="shared" si="6"/>
        <v>0</v>
      </c>
      <c r="R31" s="185">
        <f t="shared" si="7"/>
        <v>0</v>
      </c>
    </row>
    <row r="32" spans="2:18" ht="18.5" x14ac:dyDescent="0.45">
      <c r="B32" s="138" t="s">
        <v>201</v>
      </c>
      <c r="C32" s="139">
        <v>0.62986111111111109</v>
      </c>
      <c r="D32" s="128">
        <v>0.88124999999999998</v>
      </c>
      <c r="E32" s="129">
        <f t="shared" ref="E32" si="22">D32-C32</f>
        <v>0.25138888888888888</v>
      </c>
      <c r="F32" s="248" t="str">
        <f>'Dvr '!A9</f>
        <v xml:space="preserve">Ali Ahmed Al-Farhan </v>
      </c>
      <c r="G32" s="249"/>
      <c r="H32" s="249"/>
      <c r="I32" s="250"/>
      <c r="J32" s="244"/>
      <c r="K32" s="245"/>
      <c r="L32" s="245"/>
      <c r="M32" s="246"/>
      <c r="O32" s="183">
        <f>E16</f>
        <v>0.20833333333333331</v>
      </c>
      <c r="P32" s="184" t="str">
        <f>B16</f>
        <v>MLD23&amp;26</v>
      </c>
      <c r="Q32" s="185">
        <f>C16</f>
        <v>0.39027777777777778</v>
      </c>
      <c r="R32" s="185">
        <f>D16</f>
        <v>0.59861111111111109</v>
      </c>
    </row>
    <row r="33" spans="2:18" ht="18.5" x14ac:dyDescent="0.45">
      <c r="B33" s="138"/>
      <c r="C33" s="139"/>
      <c r="D33" s="128"/>
      <c r="E33" s="129"/>
      <c r="F33" s="244"/>
      <c r="G33" s="245"/>
      <c r="H33" s="245"/>
      <c r="I33" s="246"/>
      <c r="J33" s="244"/>
      <c r="K33" s="245"/>
      <c r="L33" s="245"/>
      <c r="M33" s="246"/>
      <c r="O33" s="183">
        <f t="shared" si="4"/>
        <v>0</v>
      </c>
      <c r="P33" s="184">
        <f t="shared" si="5"/>
        <v>0</v>
      </c>
      <c r="Q33" s="185">
        <f t="shared" si="6"/>
        <v>0</v>
      </c>
      <c r="R33" s="185">
        <f t="shared" si="7"/>
        <v>0</v>
      </c>
    </row>
    <row r="34" spans="2:18" ht="18.5" x14ac:dyDescent="0.45">
      <c r="B34" s="138" t="s">
        <v>202</v>
      </c>
      <c r="C34" s="139">
        <v>0.71458333333333335</v>
      </c>
      <c r="D34" s="128">
        <v>0.96527777777777779</v>
      </c>
      <c r="E34" s="129">
        <f t="shared" ref="E34" si="23">D34-C34</f>
        <v>0.25069444444444444</v>
      </c>
      <c r="F34" s="248" t="str">
        <f>'Dvr '!A20</f>
        <v>Ali Fadel Al-Hamada</v>
      </c>
      <c r="G34" s="249"/>
      <c r="H34" s="249"/>
      <c r="I34" s="250"/>
      <c r="J34" s="244"/>
      <c r="K34" s="245"/>
      <c r="L34" s="245"/>
      <c r="M34" s="246"/>
      <c r="O34" s="183">
        <f>E20</f>
        <v>0.21180555555555552</v>
      </c>
      <c r="P34" s="184" t="str">
        <f>B20</f>
        <v>MLD25&amp;28</v>
      </c>
      <c r="Q34" s="185">
        <f>C20</f>
        <v>0.47986111111111113</v>
      </c>
      <c r="R34" s="185">
        <f>D20</f>
        <v>0.69166666666666665</v>
      </c>
    </row>
    <row r="35" spans="2:18" ht="18.5" x14ac:dyDescent="0.45">
      <c r="B35" s="138"/>
      <c r="C35" s="139"/>
      <c r="D35" s="128"/>
      <c r="E35" s="129"/>
      <c r="F35" s="244"/>
      <c r="G35" s="245"/>
      <c r="H35" s="245"/>
      <c r="I35" s="246"/>
      <c r="J35" s="244"/>
      <c r="K35" s="245"/>
      <c r="L35" s="245"/>
      <c r="M35" s="246"/>
      <c r="O35" s="183">
        <f t="shared" si="4"/>
        <v>0</v>
      </c>
      <c r="P35" s="184">
        <f t="shared" si="5"/>
        <v>0</v>
      </c>
      <c r="Q35" s="185">
        <f t="shared" si="6"/>
        <v>0</v>
      </c>
      <c r="R35" s="185">
        <f t="shared" si="7"/>
        <v>0</v>
      </c>
    </row>
    <row r="36" spans="2:18" ht="18.5" x14ac:dyDescent="0.45">
      <c r="B36" s="138" t="s">
        <v>175</v>
      </c>
      <c r="C36" s="139">
        <v>0.57986111111111116</v>
      </c>
      <c r="D36" s="128">
        <v>0.99305555555555558</v>
      </c>
      <c r="E36" s="129">
        <f t="shared" ref="E36" si="24">D36-C36</f>
        <v>0.41319444444444442</v>
      </c>
      <c r="F36" s="248" t="str">
        <f>'Dvr '!A22</f>
        <v xml:space="preserve">Abdul Rahman Ahmed Al-Asiri </v>
      </c>
      <c r="G36" s="249"/>
      <c r="H36" s="249"/>
      <c r="I36" s="250"/>
      <c r="J36" s="244"/>
      <c r="K36" s="245"/>
      <c r="L36" s="245"/>
      <c r="M36" s="246"/>
      <c r="O36" s="183">
        <f t="shared" si="4"/>
        <v>0.41319444444444442</v>
      </c>
      <c r="P36" s="184" t="str">
        <f t="shared" si="5"/>
        <v>DSBY 2</v>
      </c>
      <c r="Q36" s="185">
        <f t="shared" si="6"/>
        <v>0.57986111111111116</v>
      </c>
      <c r="R36" s="185">
        <f t="shared" si="7"/>
        <v>0.99305555555555558</v>
      </c>
    </row>
    <row r="37" spans="2:18" ht="18.5" x14ac:dyDescent="0.45">
      <c r="B37" s="138"/>
      <c r="C37" s="139"/>
      <c r="D37" s="128"/>
      <c r="E37" s="129"/>
      <c r="F37" s="244"/>
      <c r="G37" s="245"/>
      <c r="H37" s="245"/>
      <c r="I37" s="246"/>
      <c r="J37" s="244"/>
      <c r="K37" s="245"/>
      <c r="L37" s="245"/>
      <c r="M37" s="246"/>
      <c r="O37" s="183">
        <f t="shared" si="4"/>
        <v>0</v>
      </c>
      <c r="P37" s="184">
        <f t="shared" si="5"/>
        <v>0</v>
      </c>
      <c r="Q37" s="185">
        <f t="shared" si="6"/>
        <v>0</v>
      </c>
      <c r="R37" s="185">
        <f t="shared" si="7"/>
        <v>0</v>
      </c>
    </row>
    <row r="38" spans="2:18" ht="18.5" x14ac:dyDescent="0.45">
      <c r="B38" s="138" t="s">
        <v>204</v>
      </c>
      <c r="C38" s="139">
        <v>0.7895833333333333</v>
      </c>
      <c r="D38" s="128">
        <v>0.99861111111111112</v>
      </c>
      <c r="E38" s="129">
        <f>D38-C38</f>
        <v>0.20902777777777781</v>
      </c>
      <c r="F38" s="248" t="str">
        <f>'Dvr '!A10</f>
        <v xml:space="preserve">Nayef Khaled Al-Sahli </v>
      </c>
      <c r="G38" s="249"/>
      <c r="H38" s="249"/>
      <c r="I38" s="250"/>
      <c r="J38" s="244"/>
      <c r="K38" s="245"/>
      <c r="L38" s="245"/>
      <c r="M38" s="246"/>
      <c r="O38" s="183">
        <f>E32</f>
        <v>0.25138888888888888</v>
      </c>
      <c r="P38" s="184" t="str">
        <f>B32</f>
        <v>MLD29&amp;32</v>
      </c>
      <c r="Q38" s="185">
        <f>C32</f>
        <v>0.62986111111111109</v>
      </c>
      <c r="R38" s="185">
        <f>D32</f>
        <v>0.88124999999999998</v>
      </c>
    </row>
    <row r="39" spans="2:18" ht="18.5" x14ac:dyDescent="0.45">
      <c r="B39" s="138"/>
      <c r="C39" s="139"/>
      <c r="D39" s="128"/>
      <c r="E39" s="129"/>
      <c r="J39" s="244"/>
      <c r="K39" s="245"/>
      <c r="L39" s="245"/>
      <c r="M39" s="246"/>
      <c r="O39" s="183">
        <f t="shared" si="4"/>
        <v>0</v>
      </c>
      <c r="P39" s="184">
        <f t="shared" si="5"/>
        <v>0</v>
      </c>
      <c r="Q39" s="185">
        <f t="shared" si="6"/>
        <v>0</v>
      </c>
      <c r="R39" s="185">
        <f t="shared" si="7"/>
        <v>0</v>
      </c>
    </row>
    <row r="40" spans="2:18" ht="18.5" x14ac:dyDescent="0.45">
      <c r="B40" s="138" t="s">
        <v>203</v>
      </c>
      <c r="C40" s="139">
        <v>0.58333333333333337</v>
      </c>
      <c r="D40" s="128">
        <v>0.91666666666666663</v>
      </c>
      <c r="E40" s="129">
        <f t="shared" ref="E40" si="25">D40-C40</f>
        <v>0.33333333333333326</v>
      </c>
      <c r="F40" s="248" t="str">
        <f>'Dvr '!A38</f>
        <v xml:space="preserve">Ahmed Mohammed Al-Mubarak </v>
      </c>
      <c r="G40" s="249"/>
      <c r="H40" s="249"/>
      <c r="I40" s="250"/>
      <c r="J40" s="244"/>
      <c r="K40" s="245"/>
      <c r="L40" s="245"/>
      <c r="M40" s="246"/>
      <c r="O40" s="183">
        <f>E34</f>
        <v>0.25069444444444444</v>
      </c>
      <c r="P40" s="184" t="str">
        <f>B34</f>
        <v>MLD31&amp;34</v>
      </c>
      <c r="Q40" s="185">
        <f>C34</f>
        <v>0.71458333333333335</v>
      </c>
      <c r="R40" s="185">
        <f>D34</f>
        <v>0.96527777777777779</v>
      </c>
    </row>
    <row r="41" spans="2:18" ht="18.5" x14ac:dyDescent="0.45">
      <c r="B41" s="138"/>
      <c r="C41" s="139"/>
      <c r="D41" s="128"/>
      <c r="E41" s="129"/>
      <c r="F41" s="221"/>
      <c r="G41" s="222"/>
      <c r="H41" s="222"/>
      <c r="I41" s="223"/>
      <c r="J41" s="218"/>
      <c r="K41" s="219"/>
      <c r="L41" s="219"/>
      <c r="M41" s="220"/>
      <c r="O41" s="183"/>
      <c r="P41" s="184"/>
      <c r="Q41" s="185"/>
      <c r="R41" s="185"/>
    </row>
    <row r="42" spans="2:18" ht="18.5" x14ac:dyDescent="0.45">
      <c r="B42" s="138" t="s">
        <v>162</v>
      </c>
      <c r="C42" s="139">
        <v>0.58333333333333337</v>
      </c>
      <c r="D42" s="128">
        <v>0.91666666666666663</v>
      </c>
      <c r="E42" s="129">
        <f t="shared" ref="E42" si="26">D42-C42</f>
        <v>0.33333333333333326</v>
      </c>
      <c r="F42" s="248" t="str">
        <f>'Dvr '!A16</f>
        <v>Zaki Mohammed Al Darwish</v>
      </c>
      <c r="G42" s="249"/>
      <c r="H42" s="249"/>
      <c r="I42" s="250"/>
      <c r="J42" s="244"/>
      <c r="K42" s="245"/>
      <c r="L42" s="245"/>
      <c r="M42" s="246"/>
      <c r="O42" s="183"/>
      <c r="P42" s="184"/>
      <c r="Q42" s="185"/>
      <c r="R42" s="185"/>
    </row>
    <row r="43" spans="2:18" ht="18.5" x14ac:dyDescent="0.45">
      <c r="B43" s="138"/>
      <c r="C43" s="139"/>
      <c r="D43" s="128"/>
      <c r="E43" s="129"/>
      <c r="F43" s="244"/>
      <c r="G43" s="245"/>
      <c r="H43" s="245"/>
      <c r="I43" s="246"/>
      <c r="J43" s="244"/>
      <c r="K43" s="245"/>
      <c r="L43" s="245"/>
      <c r="M43" s="246"/>
      <c r="O43" s="183">
        <f t="shared" si="4"/>
        <v>0</v>
      </c>
      <c r="P43" s="184">
        <f t="shared" si="5"/>
        <v>0</v>
      </c>
      <c r="Q43" s="185">
        <f t="shared" si="6"/>
        <v>0</v>
      </c>
      <c r="R43" s="185">
        <f t="shared" si="7"/>
        <v>0</v>
      </c>
    </row>
    <row r="44" spans="2:18" ht="18.5" x14ac:dyDescent="0.45">
      <c r="B44" s="138" t="s">
        <v>179</v>
      </c>
      <c r="C44" s="139">
        <v>0.58333333333333337</v>
      </c>
      <c r="D44" s="128">
        <v>0.91666666666666663</v>
      </c>
      <c r="E44" s="129">
        <f t="shared" ref="E44" si="27">D44-C44</f>
        <v>0.33333333333333326</v>
      </c>
      <c r="F44" s="248" t="str">
        <f>'Dvr '!A21</f>
        <v>Hussein Abdullah Al Hamid</v>
      </c>
      <c r="G44" s="249"/>
      <c r="H44" s="249"/>
      <c r="I44" s="250"/>
      <c r="J44" s="244"/>
      <c r="K44" s="245"/>
      <c r="L44" s="245"/>
      <c r="M44" s="246"/>
      <c r="O44" s="183">
        <f t="shared" si="4"/>
        <v>0.33333333333333326</v>
      </c>
      <c r="P44" s="184" t="str">
        <f t="shared" si="5"/>
        <v>DDD2</v>
      </c>
      <c r="Q44" s="185">
        <f t="shared" si="6"/>
        <v>0.58333333333333337</v>
      </c>
      <c r="R44" s="185">
        <f t="shared" si="7"/>
        <v>0.91666666666666663</v>
      </c>
    </row>
    <row r="45" spans="2:18" ht="18.5" x14ac:dyDescent="0.45">
      <c r="B45" s="138"/>
      <c r="C45" s="139"/>
      <c r="D45" s="128"/>
      <c r="E45" s="129"/>
      <c r="F45" s="244"/>
      <c r="G45" s="245"/>
      <c r="H45" s="245"/>
      <c r="I45" s="246"/>
      <c r="J45" s="244"/>
      <c r="K45" s="245"/>
      <c r="L45" s="245"/>
      <c r="M45" s="246"/>
      <c r="O45" s="183">
        <f t="shared" si="4"/>
        <v>0</v>
      </c>
      <c r="P45" s="184">
        <f t="shared" si="5"/>
        <v>0</v>
      </c>
      <c r="Q45" s="185">
        <f t="shared" si="6"/>
        <v>0</v>
      </c>
      <c r="R45" s="185">
        <f t="shared" si="7"/>
        <v>0</v>
      </c>
    </row>
    <row r="46" spans="2:18" ht="18.5" x14ac:dyDescent="0.45">
      <c r="B46" s="138" t="s">
        <v>179</v>
      </c>
      <c r="C46" s="139">
        <v>0.58333333333333337</v>
      </c>
      <c r="D46" s="146">
        <v>0.91666666666666663</v>
      </c>
      <c r="E46" s="129">
        <f t="shared" ref="E46" si="28">D46-C46</f>
        <v>0.33333333333333326</v>
      </c>
      <c r="F46" s="248" t="str">
        <f>'Dvr '!A33</f>
        <v>Suleiman Yahya Ghazwani</v>
      </c>
      <c r="G46" s="249"/>
      <c r="H46" s="249"/>
      <c r="I46" s="250"/>
      <c r="J46" s="248" t="str">
        <f>'Dvr '!A27</f>
        <v>Vacancy1</v>
      </c>
      <c r="K46" s="249"/>
      <c r="L46" s="249"/>
      <c r="M46" s="250"/>
      <c r="O46" s="183">
        <f t="shared" si="4"/>
        <v>0.33333333333333326</v>
      </c>
      <c r="P46" s="184" t="str">
        <f t="shared" si="5"/>
        <v>DDD2</v>
      </c>
      <c r="Q46" s="185">
        <f t="shared" si="6"/>
        <v>0.58333333333333337</v>
      </c>
      <c r="R46" s="185">
        <f t="shared" si="7"/>
        <v>0.91666666666666663</v>
      </c>
    </row>
    <row r="47" spans="2:18" ht="18.5" x14ac:dyDescent="0.45">
      <c r="B47" s="138"/>
      <c r="C47" s="139"/>
      <c r="D47" s="128"/>
      <c r="E47" s="129"/>
      <c r="F47" s="244"/>
      <c r="G47" s="245"/>
      <c r="H47" s="245"/>
      <c r="I47" s="246"/>
      <c r="J47" s="244"/>
      <c r="K47" s="245"/>
      <c r="L47" s="245"/>
      <c r="M47" s="246"/>
      <c r="O47" s="183">
        <f t="shared" si="4"/>
        <v>0</v>
      </c>
      <c r="P47" s="184">
        <f t="shared" si="5"/>
        <v>0</v>
      </c>
      <c r="Q47" s="185">
        <f t="shared" si="6"/>
        <v>0</v>
      </c>
      <c r="R47" s="185">
        <f t="shared" si="7"/>
        <v>0</v>
      </c>
    </row>
    <row r="48" spans="2:18" ht="18.5" x14ac:dyDescent="0.45">
      <c r="B48" s="138" t="s">
        <v>177</v>
      </c>
      <c r="C48" s="139">
        <v>0.60416666666666663</v>
      </c>
      <c r="D48" s="128">
        <v>0.99652777777777779</v>
      </c>
      <c r="E48" s="129">
        <f t="shared" ref="E48" si="29">D48-C48</f>
        <v>0.39236111111111116</v>
      </c>
      <c r="F48" s="248" t="str">
        <f>'Dvr '!A40</f>
        <v>Ahmed Habib Al-Mousa</v>
      </c>
      <c r="G48" s="249"/>
      <c r="H48" s="249"/>
      <c r="I48" s="250"/>
      <c r="J48" s="244"/>
      <c r="K48" s="245"/>
      <c r="L48" s="245"/>
      <c r="M48" s="246"/>
      <c r="O48" s="183">
        <f t="shared" si="4"/>
        <v>0.39236111111111116</v>
      </c>
      <c r="P48" s="184" t="str">
        <f t="shared" si="5"/>
        <v>HSBY 2</v>
      </c>
      <c r="Q48" s="185">
        <f t="shared" si="6"/>
        <v>0.60416666666666663</v>
      </c>
      <c r="R48" s="185">
        <f t="shared" si="7"/>
        <v>0.99652777777777779</v>
      </c>
    </row>
    <row r="49" spans="2:18" ht="18.5" x14ac:dyDescent="0.45">
      <c r="B49" s="138"/>
      <c r="C49" s="139"/>
      <c r="D49" s="128"/>
      <c r="E49" s="129"/>
      <c r="F49" s="244"/>
      <c r="G49" s="245"/>
      <c r="H49" s="245"/>
      <c r="I49" s="246"/>
      <c r="J49" s="244"/>
      <c r="K49" s="245"/>
      <c r="L49" s="245"/>
      <c r="M49" s="246"/>
      <c r="O49" s="183">
        <f t="shared" si="4"/>
        <v>0</v>
      </c>
      <c r="P49" s="184">
        <f t="shared" si="5"/>
        <v>0</v>
      </c>
      <c r="Q49" s="185">
        <f t="shared" si="6"/>
        <v>0</v>
      </c>
      <c r="R49" s="185">
        <f t="shared" si="7"/>
        <v>0</v>
      </c>
    </row>
    <row r="50" spans="2:18" ht="18.5" x14ac:dyDescent="0.45">
      <c r="B50" s="138" t="s">
        <v>207</v>
      </c>
      <c r="C50" s="139">
        <v>0.90694444444444444</v>
      </c>
      <c r="D50" s="128">
        <v>1.3187500000000001</v>
      </c>
      <c r="E50" s="129">
        <f>D50-C50</f>
        <v>0.41180555555555565</v>
      </c>
      <c r="F50" s="248" t="str">
        <f>'Dvr '!A32</f>
        <v xml:space="preserve">Jamaan Ali Al-Zahrani </v>
      </c>
      <c r="G50" s="249"/>
      <c r="H50" s="249"/>
      <c r="I50" s="250"/>
      <c r="J50" s="244"/>
      <c r="K50" s="245"/>
      <c r="L50" s="245"/>
      <c r="M50" s="246"/>
      <c r="O50" s="183" t="e">
        <f>#REF!</f>
        <v>#REF!</v>
      </c>
      <c r="P50" s="184" t="e">
        <f>#REF!</f>
        <v>#REF!</v>
      </c>
      <c r="Q50" s="185" t="e">
        <f>#REF!</f>
        <v>#REF!</v>
      </c>
      <c r="R50" s="185" t="e">
        <f>#REF!</f>
        <v>#REF!</v>
      </c>
    </row>
    <row r="51" spans="2:18" ht="18.5" x14ac:dyDescent="0.45">
      <c r="B51" s="138"/>
      <c r="C51" s="139"/>
      <c r="D51" s="128"/>
      <c r="E51" s="129"/>
      <c r="F51" s="244"/>
      <c r="G51" s="245"/>
      <c r="H51" s="245"/>
      <c r="I51" s="246"/>
      <c r="J51" s="244"/>
      <c r="K51" s="245"/>
      <c r="L51" s="245"/>
      <c r="M51" s="246"/>
      <c r="O51" s="183">
        <f t="shared" si="4"/>
        <v>0</v>
      </c>
      <c r="P51" s="184">
        <f t="shared" si="5"/>
        <v>0</v>
      </c>
      <c r="Q51" s="185">
        <f t="shared" si="6"/>
        <v>0</v>
      </c>
      <c r="R51" s="185">
        <f t="shared" si="7"/>
        <v>0</v>
      </c>
    </row>
    <row r="52" spans="2:18" ht="18.5" x14ac:dyDescent="0.45">
      <c r="B52" s="138" t="s">
        <v>180</v>
      </c>
      <c r="C52" s="139">
        <v>0.91666666666666663</v>
      </c>
      <c r="D52" s="128">
        <v>1.25</v>
      </c>
      <c r="E52" s="129">
        <f t="shared" ref="E52" si="30">D52-C52</f>
        <v>0.33333333333333337</v>
      </c>
      <c r="F52" s="248" t="str">
        <f>'Dvr '!A54</f>
        <v xml:space="preserve">Ahmed Ali Al-Dossary </v>
      </c>
      <c r="G52" s="249"/>
      <c r="H52" s="249"/>
      <c r="I52" s="250"/>
      <c r="J52" s="244"/>
      <c r="K52" s="245"/>
      <c r="L52" s="245"/>
      <c r="M52" s="246"/>
      <c r="O52" s="183">
        <f t="shared" si="4"/>
        <v>0.33333333333333337</v>
      </c>
      <c r="P52" s="184" t="str">
        <f t="shared" si="5"/>
        <v>DDD3</v>
      </c>
      <c r="Q52" s="185">
        <f t="shared" si="6"/>
        <v>0.91666666666666663</v>
      </c>
      <c r="R52" s="185">
        <f t="shared" si="7"/>
        <v>1.25</v>
      </c>
    </row>
    <row r="53" spans="2:18" ht="18.5" x14ac:dyDescent="0.45">
      <c r="B53" s="138"/>
      <c r="C53" s="139"/>
      <c r="D53" s="128"/>
      <c r="E53" s="129"/>
      <c r="F53" s="244"/>
      <c r="G53" s="245"/>
      <c r="H53" s="245"/>
      <c r="I53" s="246"/>
      <c r="J53" s="244"/>
      <c r="K53" s="245"/>
      <c r="L53" s="245"/>
      <c r="M53" s="246"/>
      <c r="O53" s="183">
        <f t="shared" si="4"/>
        <v>0</v>
      </c>
      <c r="P53" s="184">
        <f t="shared" si="5"/>
        <v>0</v>
      </c>
      <c r="Q53" s="185">
        <f t="shared" si="6"/>
        <v>0</v>
      </c>
      <c r="R53" s="185">
        <f t="shared" si="7"/>
        <v>0</v>
      </c>
    </row>
    <row r="54" spans="2:18" ht="18.5" x14ac:dyDescent="0.45">
      <c r="B54" s="138" t="s">
        <v>180</v>
      </c>
      <c r="C54" s="139">
        <v>0.91666666666666663</v>
      </c>
      <c r="D54" s="128">
        <v>1.25</v>
      </c>
      <c r="E54" s="129">
        <f t="shared" ref="E54" si="31">D54-C54</f>
        <v>0.33333333333333337</v>
      </c>
      <c r="F54" s="248" t="str">
        <f>'Dvr '!A50</f>
        <v>Saleh A. Al Shehab</v>
      </c>
      <c r="G54" s="249"/>
      <c r="H54" s="249"/>
      <c r="I54" s="250"/>
      <c r="J54" s="244"/>
      <c r="K54" s="245"/>
      <c r="L54" s="245"/>
      <c r="M54" s="246"/>
      <c r="O54" s="183">
        <f t="shared" si="4"/>
        <v>0.33333333333333337</v>
      </c>
      <c r="P54" s="184" t="str">
        <f t="shared" si="5"/>
        <v>DDD3</v>
      </c>
      <c r="Q54" s="185">
        <f t="shared" si="6"/>
        <v>0.91666666666666663</v>
      </c>
      <c r="R54" s="185">
        <f t="shared" si="7"/>
        <v>1.25</v>
      </c>
    </row>
    <row r="55" spans="2:18" ht="18.5" x14ac:dyDescent="0.45">
      <c r="B55" s="138"/>
      <c r="C55" s="139"/>
      <c r="D55" s="128"/>
      <c r="E55" s="129"/>
      <c r="F55" s="244"/>
      <c r="G55" s="245"/>
      <c r="H55" s="245"/>
      <c r="I55" s="246"/>
      <c r="J55" s="244"/>
      <c r="K55" s="245"/>
      <c r="L55" s="245"/>
      <c r="M55" s="246"/>
      <c r="O55" s="183">
        <f t="shared" si="4"/>
        <v>0</v>
      </c>
      <c r="P55" s="184">
        <f t="shared" si="5"/>
        <v>0</v>
      </c>
      <c r="Q55" s="185">
        <f t="shared" si="6"/>
        <v>0</v>
      </c>
      <c r="R55" s="185">
        <f t="shared" si="7"/>
        <v>0</v>
      </c>
    </row>
    <row r="56" spans="2:18" ht="18.5" x14ac:dyDescent="0.45">
      <c r="B56" s="103"/>
      <c r="C56" s="23"/>
      <c r="D56" s="23"/>
      <c r="E56" s="24"/>
      <c r="F56" s="103"/>
      <c r="G56" s="103"/>
      <c r="H56" s="103"/>
      <c r="I56" s="103"/>
      <c r="J56" s="103"/>
      <c r="K56" s="103"/>
      <c r="L56" s="103"/>
      <c r="M56" s="103"/>
      <c r="O56" s="183"/>
      <c r="P56" s="184"/>
      <c r="Q56" s="186"/>
      <c r="R56" s="186"/>
    </row>
    <row r="57" spans="2:18" ht="18.5" x14ac:dyDescent="0.45">
      <c r="B57" s="19" t="s">
        <v>21</v>
      </c>
      <c r="C57" s="17"/>
      <c r="D57" s="17"/>
      <c r="E57" s="17"/>
      <c r="F57" s="21"/>
      <c r="G57" s="21"/>
      <c r="H57" s="21"/>
      <c r="I57" s="21"/>
      <c r="J57" s="17"/>
      <c r="K57" s="17"/>
      <c r="L57" s="17"/>
      <c r="M57" s="17"/>
    </row>
    <row r="58" spans="2:18" ht="18.5" x14ac:dyDescent="0.45">
      <c r="B58" s="16" t="s">
        <v>22</v>
      </c>
      <c r="C58" s="16" t="s">
        <v>17</v>
      </c>
      <c r="D58" s="16" t="s">
        <v>18</v>
      </c>
      <c r="E58" s="16" t="s">
        <v>7</v>
      </c>
      <c r="F58" s="244" t="s">
        <v>19</v>
      </c>
      <c r="G58" s="245"/>
      <c r="H58" s="245"/>
      <c r="I58" s="246"/>
      <c r="J58" s="244" t="s">
        <v>20</v>
      </c>
      <c r="K58" s="245"/>
      <c r="L58" s="245"/>
      <c r="M58" s="246"/>
    </row>
    <row r="59" spans="2:18" ht="18.5" x14ac:dyDescent="0.45">
      <c r="B59" s="138" t="s">
        <v>194</v>
      </c>
      <c r="C59" s="139">
        <v>0.33333333333333331</v>
      </c>
      <c r="D59" s="128">
        <v>0.66666666666666663</v>
      </c>
      <c r="E59" s="129">
        <v>0.33333333333333331</v>
      </c>
      <c r="F59" s="248" t="str">
        <f>'Dvr '!A23</f>
        <v xml:space="preserve">Omar Salem Al-Harbi </v>
      </c>
      <c r="G59" s="249"/>
      <c r="H59" s="249"/>
      <c r="I59" s="250"/>
      <c r="J59" s="257"/>
      <c r="K59" s="258"/>
      <c r="L59" s="258"/>
      <c r="M59" s="258"/>
    </row>
    <row r="60" spans="2:18" ht="18.5" x14ac:dyDescent="0.45">
      <c r="B60" s="138"/>
      <c r="C60" s="139"/>
      <c r="D60" s="128"/>
      <c r="E60" s="129"/>
      <c r="F60" s="259"/>
      <c r="G60" s="260"/>
      <c r="H60" s="260"/>
      <c r="I60" s="257"/>
      <c r="J60" s="257"/>
      <c r="K60" s="258"/>
      <c r="L60" s="258"/>
      <c r="M60" s="258"/>
      <c r="O60" s="186"/>
      <c r="P60" s="186"/>
      <c r="Q60" s="186"/>
      <c r="R60" s="186"/>
    </row>
    <row r="61" spans="2:18" ht="18.5" x14ac:dyDescent="0.45">
      <c r="B61" s="21"/>
      <c r="C61" s="23"/>
      <c r="D61" s="23"/>
      <c r="E61" s="24"/>
      <c r="F61" s="21"/>
      <c r="G61" s="21"/>
      <c r="H61" s="21"/>
      <c r="I61" s="21"/>
      <c r="J61" s="21"/>
      <c r="K61" s="21"/>
      <c r="L61" s="21"/>
      <c r="M61" s="21"/>
    </row>
    <row r="62" spans="2:18" ht="18.5" x14ac:dyDescent="0.45">
      <c r="B62" s="20" t="s">
        <v>28</v>
      </c>
      <c r="C62" s="17"/>
      <c r="D62" s="17"/>
      <c r="E62" s="17"/>
      <c r="F62" s="21"/>
      <c r="G62" s="21"/>
      <c r="H62" s="21"/>
      <c r="I62" s="22" t="s">
        <v>23</v>
      </c>
      <c r="J62" s="17"/>
      <c r="K62" s="17"/>
      <c r="L62" s="17"/>
      <c r="M62" s="17"/>
    </row>
    <row r="63" spans="2:18" ht="18.5" x14ac:dyDescent="0.45">
      <c r="B63" s="16" t="s">
        <v>24</v>
      </c>
      <c r="C63" s="253" t="s">
        <v>19</v>
      </c>
      <c r="D63" s="253"/>
      <c r="E63" s="253"/>
      <c r="F63" s="270"/>
      <c r="G63" s="21"/>
      <c r="H63" s="21"/>
      <c r="I63" s="244" t="s">
        <v>19</v>
      </c>
      <c r="J63" s="245"/>
      <c r="K63" s="245"/>
      <c r="L63" s="246"/>
      <c r="M63" s="17"/>
    </row>
    <row r="64" spans="2:18" ht="18.5" x14ac:dyDescent="0.45">
      <c r="B64" s="127"/>
      <c r="C64" s="258"/>
      <c r="D64" s="258"/>
      <c r="E64" s="258"/>
      <c r="F64" s="258"/>
      <c r="G64" s="21"/>
      <c r="H64" s="21"/>
      <c r="I64" s="247" t="str">
        <f>'Dvr '!A11</f>
        <v>Vacancy2</v>
      </c>
      <c r="J64" s="247"/>
      <c r="K64" s="247"/>
      <c r="L64" s="247"/>
      <c r="M64" s="17"/>
    </row>
    <row r="65" spans="2:19" ht="18.5" x14ac:dyDescent="0.45">
      <c r="B65" s="127"/>
      <c r="C65" s="258"/>
      <c r="D65" s="258"/>
      <c r="E65" s="258"/>
      <c r="F65" s="258"/>
      <c r="G65" s="21"/>
      <c r="H65" s="21"/>
      <c r="I65" s="247" t="str">
        <f>'Dvr '!A12</f>
        <v>Ali Hassan Almeer</v>
      </c>
      <c r="J65" s="247"/>
      <c r="K65" s="247"/>
      <c r="L65" s="247"/>
      <c r="M65" s="17"/>
    </row>
    <row r="66" spans="2:19" ht="18.5" x14ac:dyDescent="0.45">
      <c r="B66" s="127"/>
      <c r="C66" s="275"/>
      <c r="D66" s="275"/>
      <c r="E66" s="275"/>
      <c r="F66" s="275"/>
      <c r="G66" s="21"/>
      <c r="H66" s="21"/>
      <c r="I66" s="247" t="str">
        <f>'Dvr '!A17</f>
        <v xml:space="preserve">Attia Saad Al-Hazmi </v>
      </c>
      <c r="J66" s="247"/>
      <c r="K66" s="247"/>
      <c r="L66" s="247"/>
      <c r="M66" s="17"/>
    </row>
    <row r="67" spans="2:19" ht="18.5" x14ac:dyDescent="0.45">
      <c r="B67" s="127"/>
      <c r="C67" s="275"/>
      <c r="D67" s="275"/>
      <c r="E67" s="275"/>
      <c r="F67" s="275"/>
      <c r="G67" s="17"/>
      <c r="H67" s="17"/>
      <c r="I67" s="247" t="str">
        <f>'Dvr '!A26</f>
        <v xml:space="preserve">Zaki Ali Al-Hendar </v>
      </c>
      <c r="J67" s="247"/>
      <c r="K67" s="247"/>
      <c r="L67" s="247"/>
      <c r="M67" s="17"/>
    </row>
    <row r="68" spans="2:19" ht="18.5" x14ac:dyDescent="0.45">
      <c r="B68" s="127"/>
      <c r="C68" s="258"/>
      <c r="D68" s="258"/>
      <c r="E68" s="258"/>
      <c r="F68" s="258"/>
      <c r="G68" s="17"/>
      <c r="H68" s="17"/>
      <c r="I68" s="254" t="str">
        <f>'Dvr '!A25</f>
        <v>Faisal Abdul Rahman Al Naghmosh</v>
      </c>
      <c r="J68" s="255"/>
      <c r="K68" s="255"/>
      <c r="L68" s="256"/>
      <c r="M68" s="17"/>
      <c r="P68" s="278"/>
      <c r="Q68" s="278"/>
      <c r="R68" s="278"/>
      <c r="S68" s="278"/>
    </row>
    <row r="69" spans="2:19" ht="18.5" x14ac:dyDescent="0.45">
      <c r="B69" s="127"/>
      <c r="C69" s="258"/>
      <c r="D69" s="258"/>
      <c r="E69" s="258"/>
      <c r="F69" s="258"/>
      <c r="G69" s="17"/>
      <c r="H69" s="17"/>
      <c r="I69" s="247" t="str">
        <f>'Dvr '!A30</f>
        <v>Ahmed Hussein Al snaber</v>
      </c>
      <c r="J69" s="247"/>
      <c r="K69" s="247"/>
      <c r="L69" s="247"/>
      <c r="M69" s="17"/>
    </row>
    <row r="70" spans="2:19" ht="18.5" x14ac:dyDescent="0.45">
      <c r="B70" s="126"/>
      <c r="C70" s="264"/>
      <c r="D70" s="264"/>
      <c r="E70" s="264"/>
      <c r="F70" s="264"/>
      <c r="G70" s="17"/>
      <c r="H70" s="17"/>
      <c r="I70" s="254" t="str">
        <f>'Dvr '!A44</f>
        <v>Abdullah Fayez Al-Subaie</v>
      </c>
      <c r="J70" s="255"/>
      <c r="K70" s="255"/>
      <c r="L70" s="256"/>
      <c r="M70" s="17"/>
    </row>
    <row r="71" spans="2:19" ht="18.5" x14ac:dyDescent="0.45">
      <c r="I71" s="254" t="str">
        <f>'Dvr '!A29</f>
        <v>Qasim Abdullah Al-Muhanna</v>
      </c>
      <c r="J71" s="255"/>
      <c r="K71" s="255"/>
      <c r="L71" s="256"/>
    </row>
    <row r="72" spans="2:19" ht="18.5" x14ac:dyDescent="0.45">
      <c r="I72" s="247" t="str">
        <f>'Dvr '!A52</f>
        <v>Saleh Hussein Al-Saleh</v>
      </c>
      <c r="J72" s="247"/>
      <c r="K72" s="247"/>
      <c r="L72" s="247"/>
    </row>
    <row r="73" spans="2:19" ht="18.5" x14ac:dyDescent="0.45">
      <c r="I73" s="247" t="str">
        <f>'Dvr '!A18</f>
        <v>Abdulkareem Hamid Al-Ghamdi</v>
      </c>
      <c r="J73" s="247"/>
      <c r="K73" s="247"/>
      <c r="L73" s="247"/>
    </row>
    <row r="74" spans="2:19" ht="18.5" x14ac:dyDescent="0.45">
      <c r="I74" s="247" t="str">
        <f>'Dvr '!A19</f>
        <v xml:space="preserve">Abdullah Abbas Al-Mari </v>
      </c>
      <c r="J74" s="247"/>
      <c r="K74" s="247"/>
      <c r="L74" s="247"/>
    </row>
    <row r="75" spans="2:19" ht="18.5" x14ac:dyDescent="0.45">
      <c r="I75" s="247" t="str">
        <f>'Dvr '!A42</f>
        <v>Mohammed Abdulrahman Al-Nwaiser</v>
      </c>
      <c r="J75" s="247"/>
      <c r="K75" s="247"/>
      <c r="L75" s="247"/>
    </row>
    <row r="76" spans="2:19" ht="18.5" x14ac:dyDescent="0.45">
      <c r="I76" s="254" t="str">
        <f>'Dvr '!A13</f>
        <v>Mohammed Khaled Al-Muhanna</v>
      </c>
      <c r="J76" s="255"/>
      <c r="K76" s="255"/>
      <c r="L76" s="256"/>
    </row>
    <row r="77" spans="2:19" ht="18.5" x14ac:dyDescent="0.45">
      <c r="I77" s="254" t="str">
        <f>'Dvr '!A28</f>
        <v>Ali Mohammed Alhadi</v>
      </c>
      <c r="J77" s="255"/>
      <c r="K77" s="255"/>
      <c r="L77" s="256"/>
    </row>
    <row r="78" spans="2:19" ht="18.5" x14ac:dyDescent="0.45">
      <c r="I78" s="254" t="str">
        <f>'Dvr '!A49</f>
        <v>Ismail Khalifa Al- Amal</v>
      </c>
      <c r="J78" s="255"/>
      <c r="K78" s="255"/>
      <c r="L78" s="256"/>
    </row>
    <row r="79" spans="2:19" ht="18.5" x14ac:dyDescent="0.45">
      <c r="I79" s="254" t="str">
        <f>'Dvr '!A39</f>
        <v xml:space="preserve">Muhammad Ali Al-Nasser  </v>
      </c>
      <c r="J79" s="255"/>
      <c r="K79" s="255"/>
      <c r="L79" s="256"/>
    </row>
  </sheetData>
  <mergeCells count="127">
    <mergeCell ref="F37:I37"/>
    <mergeCell ref="F43:I43"/>
    <mergeCell ref="F45:I45"/>
    <mergeCell ref="F31:I31"/>
    <mergeCell ref="F33:I33"/>
    <mergeCell ref="F52:I52"/>
    <mergeCell ref="J32:M32"/>
    <mergeCell ref="F9:I9"/>
    <mergeCell ref="J43:M43"/>
    <mergeCell ref="J45:M45"/>
    <mergeCell ref="J51:M51"/>
    <mergeCell ref="I72:L72"/>
    <mergeCell ref="C69:F69"/>
    <mergeCell ref="J54:M54"/>
    <mergeCell ref="J30:M30"/>
    <mergeCell ref="F59:I59"/>
    <mergeCell ref="J34:M34"/>
    <mergeCell ref="C70:F70"/>
    <mergeCell ref="F60:I60"/>
    <mergeCell ref="I69:L69"/>
    <mergeCell ref="J50:M50"/>
    <mergeCell ref="J38:M38"/>
    <mergeCell ref="F50:I50"/>
    <mergeCell ref="J59:M59"/>
    <mergeCell ref="J58:M58"/>
    <mergeCell ref="I70:L70"/>
    <mergeCell ref="F58:I58"/>
    <mergeCell ref="F49:I49"/>
    <mergeCell ref="J49:M49"/>
    <mergeCell ref="J42:M42"/>
    <mergeCell ref="F42:I42"/>
    <mergeCell ref="I71:L71"/>
    <mergeCell ref="F54:I54"/>
    <mergeCell ref="F16:I16"/>
    <mergeCell ref="J36:M36"/>
    <mergeCell ref="F20:I20"/>
    <mergeCell ref="F47:I47"/>
    <mergeCell ref="J47:M47"/>
    <mergeCell ref="J24:M24"/>
    <mergeCell ref="F18:I18"/>
    <mergeCell ref="F36:I36"/>
    <mergeCell ref="J46:M46"/>
    <mergeCell ref="F19:I19"/>
    <mergeCell ref="F21:I21"/>
    <mergeCell ref="F23:I23"/>
    <mergeCell ref="F27:I27"/>
    <mergeCell ref="F29:I29"/>
    <mergeCell ref="F51:I51"/>
    <mergeCell ref="F53:I53"/>
    <mergeCell ref="F55:I55"/>
    <mergeCell ref="J19:M19"/>
    <mergeCell ref="J20:M20"/>
    <mergeCell ref="J26:M26"/>
    <mergeCell ref="J25:M25"/>
    <mergeCell ref="F25:I25"/>
    <mergeCell ref="I79:L79"/>
    <mergeCell ref="F24:I24"/>
    <mergeCell ref="F40:I40"/>
    <mergeCell ref="F48:I48"/>
    <mergeCell ref="I75:L75"/>
    <mergeCell ref="J44:M44"/>
    <mergeCell ref="F44:I44"/>
    <mergeCell ref="J48:M48"/>
    <mergeCell ref="I78:L78"/>
    <mergeCell ref="J52:M52"/>
    <mergeCell ref="J60:M60"/>
    <mergeCell ref="I68:L68"/>
    <mergeCell ref="I77:L77"/>
    <mergeCell ref="I74:L74"/>
    <mergeCell ref="I76:L76"/>
    <mergeCell ref="I73:L73"/>
    <mergeCell ref="F28:I28"/>
    <mergeCell ref="F38:I38"/>
    <mergeCell ref="F46:I46"/>
    <mergeCell ref="F32:I32"/>
    <mergeCell ref="J40:M40"/>
    <mergeCell ref="F26:I26"/>
    <mergeCell ref="F30:I30"/>
    <mergeCell ref="F34:I34"/>
    <mergeCell ref="F13:I13"/>
    <mergeCell ref="J13:M13"/>
    <mergeCell ref="J15:M15"/>
    <mergeCell ref="J21:M21"/>
    <mergeCell ref="P68:S68"/>
    <mergeCell ref="C63:F63"/>
    <mergeCell ref="C64:F64"/>
    <mergeCell ref="I63:L63"/>
    <mergeCell ref="I66:L66"/>
    <mergeCell ref="I64:L64"/>
    <mergeCell ref="I67:L67"/>
    <mergeCell ref="I65:L65"/>
    <mergeCell ref="C68:F68"/>
    <mergeCell ref="C67:F67"/>
    <mergeCell ref="C66:F66"/>
    <mergeCell ref="C65:F65"/>
    <mergeCell ref="J53:M53"/>
    <mergeCell ref="J55:M55"/>
    <mergeCell ref="J31:M31"/>
    <mergeCell ref="J33:M33"/>
    <mergeCell ref="J35:M35"/>
    <mergeCell ref="J37:M37"/>
    <mergeCell ref="J39:M39"/>
    <mergeCell ref="F35:I35"/>
    <mergeCell ref="J23:M23"/>
    <mergeCell ref="J27:M27"/>
    <mergeCell ref="J28:M28"/>
    <mergeCell ref="J29:M29"/>
    <mergeCell ref="B4:C4"/>
    <mergeCell ref="D4:E4"/>
    <mergeCell ref="F8:I8"/>
    <mergeCell ref="J8:M8"/>
    <mergeCell ref="F22:I22"/>
    <mergeCell ref="J18:M18"/>
    <mergeCell ref="J10:M10"/>
    <mergeCell ref="J16:M16"/>
    <mergeCell ref="F10:I10"/>
    <mergeCell ref="F11:I11"/>
    <mergeCell ref="J9:M9"/>
    <mergeCell ref="J11:M11"/>
    <mergeCell ref="J12:M12"/>
    <mergeCell ref="F12:I12"/>
    <mergeCell ref="F14:I14"/>
    <mergeCell ref="J14:M14"/>
    <mergeCell ref="F17:I17"/>
    <mergeCell ref="J17:M17"/>
    <mergeCell ref="J22:M22"/>
    <mergeCell ref="F15:I15"/>
  </mergeCells>
  <conditionalFormatting sqref="C10:D14">
    <cfRule type="containsText" dxfId="133" priority="4" operator="containsText" text="TC">
      <formula>NOT(ISERROR(SEARCH("TC",C10)))</formula>
    </cfRule>
  </conditionalFormatting>
  <conditionalFormatting sqref="C15:D42">
    <cfRule type="containsText" dxfId="132" priority="18" operator="containsText" text="TC">
      <formula>NOT(ISERROR(SEARCH("TC",C15)))</formula>
    </cfRule>
  </conditionalFormatting>
  <conditionalFormatting sqref="C34:D34">
    <cfRule type="containsText" dxfId="131" priority="94" operator="containsText" text="N">
      <formula>NOT(ISERROR(SEARCH("N",C34)))</formula>
    </cfRule>
  </conditionalFormatting>
  <conditionalFormatting sqref="C40:D42">
    <cfRule type="containsText" dxfId="130" priority="12" operator="containsText" text="N">
      <formula>NOT(ISERROR(SEARCH("N",C40)))</formula>
    </cfRule>
  </conditionalFormatting>
  <conditionalFormatting sqref="C42:D42">
    <cfRule type="containsText" dxfId="129" priority="19" operator="containsText" text="N">
      <formula>NOT(ISERROR(SEARCH("N",C42)))</formula>
    </cfRule>
  </conditionalFormatting>
  <conditionalFormatting sqref="C42:D56">
    <cfRule type="containsText" dxfId="128" priority="29" operator="containsText" text="TC">
      <formula>NOT(ISERROR(SEARCH("TC",C42)))</formula>
    </cfRule>
  </conditionalFormatting>
  <conditionalFormatting sqref="C10:E14">
    <cfRule type="containsText" dxfId="127" priority="1" operator="containsText" text="MLD5">
      <formula>NOT(ISERROR(SEARCH("MLD5",C10)))</formula>
    </cfRule>
    <cfRule type="containsText" dxfId="126" priority="2" operator="containsText" text="MLD4">
      <formula>NOT(ISERROR(SEARCH("MLD4",C10)))</formula>
    </cfRule>
    <cfRule type="containsText" dxfId="125" priority="3" operator="containsText" text="MLD2">
      <formula>NOT(ISERROR(SEARCH("MLD2",C10)))</formula>
    </cfRule>
    <cfRule type="containsText" dxfId="124" priority="5" operator="containsText" text="N">
      <formula>NOT(ISERROR(SEARCH("N",C10)))</formula>
    </cfRule>
  </conditionalFormatting>
  <conditionalFormatting sqref="C15:E42">
    <cfRule type="containsText" dxfId="123" priority="15" operator="containsText" text="MLD5">
      <formula>NOT(ISERROR(SEARCH("MLD5",C15)))</formula>
    </cfRule>
    <cfRule type="containsText" dxfId="122" priority="16" operator="containsText" text="MLD4">
      <formula>NOT(ISERROR(SEARCH("MLD4",C15)))</formula>
    </cfRule>
    <cfRule type="containsText" dxfId="121" priority="17" operator="containsText" text="MLD2">
      <formula>NOT(ISERROR(SEARCH("MLD2",C15)))</formula>
    </cfRule>
  </conditionalFormatting>
  <conditionalFormatting sqref="C42:E56">
    <cfRule type="containsText" dxfId="120" priority="26" operator="containsText" text="MLD5">
      <formula>NOT(ISERROR(SEARCH("MLD5",C42)))</formula>
    </cfRule>
    <cfRule type="containsText" dxfId="119" priority="27" operator="containsText" text="MLD4">
      <formula>NOT(ISERROR(SEARCH("MLD4",C42)))</formula>
    </cfRule>
    <cfRule type="containsText" dxfId="118" priority="28" operator="containsText" text="MLD2">
      <formula>NOT(ISERROR(SEARCH("MLD2",C42)))</formula>
    </cfRule>
  </conditionalFormatting>
  <conditionalFormatting sqref="C43:E56">
    <cfRule type="containsText" dxfId="117" priority="38" operator="containsText" text="N">
      <formula>NOT(ISERROR(SEARCH("N",C43)))</formula>
    </cfRule>
  </conditionalFormatting>
  <conditionalFormatting sqref="C64:F70 F34:I34 F59:I60 I64:L79 F10:I10 F12:I12 F14:I14 F16:I16 F18:I18 F20:I20 F22:I22 F24:I24 F26:I26 F28:I28 F30:I30 F32:I32 F36:I36 F38:I38 F40:I42 F46:M46 F44:I44 F48:I48 F50:I50 F52:I52 F54:I54">
    <cfRule type="duplicateValues" dxfId="116" priority="24531"/>
  </conditionalFormatting>
  <conditionalFormatting sqref="E10:E14">
    <cfRule type="containsText" dxfId="115" priority="7" operator="containsText" text="SP">
      <formula>NOT(ISERROR(SEARCH("SP",E10)))</formula>
    </cfRule>
    <cfRule type="containsText" dxfId="114" priority="8" operator="containsText" text="STB">
      <formula>NOT(ISERROR(SEARCH("STB",E10)))</formula>
    </cfRule>
    <cfRule type="containsText" dxfId="113" priority="9" operator="containsText" text="MLD">
      <formula>NOT(ISERROR(SEARCH("MLD",E10)))</formula>
    </cfRule>
  </conditionalFormatting>
  <conditionalFormatting sqref="E12:E14">
    <cfRule type="containsText" dxfId="112" priority="10" operator="containsText" text="TC">
      <formula>NOT(ISERROR(SEARCH("TC",E12)))</formula>
    </cfRule>
    <cfRule type="containsText" dxfId="111" priority="11" operator="containsText" text="N">
      <formula>NOT(ISERROR(SEARCH("N",E12)))</formula>
    </cfRule>
  </conditionalFormatting>
  <conditionalFormatting sqref="E15:E56">
    <cfRule type="containsText" dxfId="110" priority="126" operator="containsText" text="SP">
      <formula>NOT(ISERROR(SEARCH("SP",E15)))</formula>
    </cfRule>
    <cfRule type="containsText" dxfId="109" priority="127" operator="containsText" text="STB">
      <formula>NOT(ISERROR(SEARCH("STB",E15)))</formula>
    </cfRule>
    <cfRule type="containsText" dxfId="108" priority="128" operator="containsText" text="MLD">
      <formula>NOT(ISERROR(SEARCH("MLD",E15)))</formula>
    </cfRule>
  </conditionalFormatting>
  <conditionalFormatting sqref="E34 E40:E49 C15:E33 C35:E39">
    <cfRule type="containsText" dxfId="107" priority="104" operator="containsText" text="N">
      <formula>NOT(ISERROR(SEARCH("N",C15)))</formula>
    </cfRule>
  </conditionalFormatting>
  <conditionalFormatting sqref="E34">
    <cfRule type="containsText" dxfId="106" priority="98" operator="containsText" text="TC">
      <formula>NOT(ISERROR(SEARCH("TC",E34)))</formula>
    </cfRule>
  </conditionalFormatting>
  <conditionalFormatting sqref="E40:E42">
    <cfRule type="containsText" dxfId="105" priority="13" operator="containsText" text="TC">
      <formula>NOT(ISERROR(SEARCH("TC",E40)))</formula>
    </cfRule>
    <cfRule type="containsText" dxfId="104" priority="14" operator="containsText" text="N">
      <formula>NOT(ISERROR(SEARCH("N",E40)))</formula>
    </cfRule>
  </conditionalFormatting>
  <conditionalFormatting sqref="E42">
    <cfRule type="containsText" dxfId="103" priority="20" operator="containsText" text="TC">
      <formula>NOT(ISERROR(SEARCH("TC",E42)))</formula>
    </cfRule>
    <cfRule type="containsText" dxfId="102" priority="21" operator="containsText" text="N">
      <formula>NOT(ISERROR(SEARCH("N",E42)))</formula>
    </cfRule>
  </conditionalFormatting>
  <conditionalFormatting sqref="E43:E47">
    <cfRule type="containsText" dxfId="101" priority="39" operator="containsText" text="SP">
      <formula>NOT(ISERROR(SEARCH("SP",E43)))</formula>
    </cfRule>
    <cfRule type="containsText" dxfId="100" priority="40" operator="containsText" text="STB">
      <formula>NOT(ISERROR(SEARCH("STB",E43)))</formula>
    </cfRule>
    <cfRule type="containsText" dxfId="99" priority="41" operator="containsText" text="MLD">
      <formula>NOT(ISERROR(SEARCH("MLD",E43)))</formula>
    </cfRule>
  </conditionalFormatting>
  <conditionalFormatting sqref="E59:E60">
    <cfRule type="containsText" dxfId="98" priority="199" operator="containsText" text="MLD5">
      <formula>NOT(ISERROR(SEARCH("MLD5",E59)))</formula>
    </cfRule>
    <cfRule type="containsText" dxfId="97" priority="200" operator="containsText" text="MLD4">
      <formula>NOT(ISERROR(SEARCH("MLD4",E59)))</formula>
    </cfRule>
    <cfRule type="containsText" dxfId="96" priority="201" operator="containsText" text="MLD2">
      <formula>NOT(ISERROR(SEARCH("MLD2",E59)))</formula>
    </cfRule>
    <cfRule type="containsText" dxfId="95" priority="202" operator="containsText" text="N">
      <formula>NOT(ISERROR(SEARCH("N",E59)))</formula>
    </cfRule>
    <cfRule type="containsText" dxfId="94" priority="203" operator="containsText" text="SP">
      <formula>NOT(ISERROR(SEARCH("SP",E59)))</formula>
    </cfRule>
    <cfRule type="containsText" dxfId="93" priority="204" operator="containsText" text="STB">
      <formula>NOT(ISERROR(SEARCH("STB",E59)))</formula>
    </cfRule>
    <cfRule type="containsText" dxfId="92" priority="205" operator="containsText" text="MLD">
      <formula>NOT(ISERROR(SEARCH("MLD",E59)))</formula>
    </cfRule>
  </conditionalFormatting>
  <pageMargins left="0.7" right="0.7" top="0.75" bottom="0.75" header="0.3" footer="0.3"/>
  <pageSetup paperSize="9" scale="41" orientation="portrait" r:id="rId1"/>
  <headerFooter>
    <oddHeader>&amp;R&amp;D</oddHeader>
  </headerFooter>
  <colBreaks count="1" manualBreakCount="1">
    <brk id="14" max="1048575" man="1"/>
  </col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B2:AB87"/>
  <sheetViews>
    <sheetView topLeftCell="A22" zoomScale="70" zoomScaleNormal="70" workbookViewId="0">
      <selection activeCell="F14" sqref="F14:I14"/>
    </sheetView>
  </sheetViews>
  <sheetFormatPr defaultColWidth="9" defaultRowHeight="14.5" x14ac:dyDescent="0.35"/>
  <cols>
    <col min="1" max="1" width="9" style="11"/>
    <col min="2" max="5" width="12.81640625" style="11" customWidth="1"/>
    <col min="6" max="7" width="9.1796875" style="11" customWidth="1"/>
    <col min="8" max="8" width="10.1796875" style="11" customWidth="1"/>
    <col min="9" max="9" width="15.1796875" style="11" customWidth="1"/>
    <col min="10" max="12" width="9" style="11"/>
    <col min="13" max="13" width="8.81640625" style="11" customWidth="1"/>
    <col min="14" max="14" width="9" style="74" customWidth="1"/>
    <col min="15" max="18" width="9" style="74" hidden="1" customWidth="1"/>
    <col min="19" max="24" width="9" style="74"/>
    <col min="25" max="26" width="9" style="11"/>
    <col min="27" max="27" width="20.1796875" style="11" customWidth="1"/>
    <col min="28" max="16384" width="9" style="11"/>
  </cols>
  <sheetData>
    <row r="2" spans="2:28" ht="61.5" x14ac:dyDescent="1.35">
      <c r="D2" s="12" t="s">
        <v>14</v>
      </c>
    </row>
    <row r="4" spans="2:28" ht="28.5" x14ac:dyDescent="0.65">
      <c r="B4" s="271" t="s">
        <v>6</v>
      </c>
      <c r="C4" s="271"/>
      <c r="D4" s="252">
        <f>'DAS Fri'!D4+1</f>
        <v>45934</v>
      </c>
      <c r="E4" s="252"/>
      <c r="F4" s="13"/>
      <c r="G4" s="13"/>
      <c r="H4" s="13"/>
      <c r="I4" s="13"/>
      <c r="J4" s="13"/>
      <c r="K4" s="13"/>
      <c r="L4" s="13"/>
    </row>
    <row r="5" spans="2:28" ht="28.5" x14ac:dyDescent="0.65">
      <c r="B5" s="14" t="s">
        <v>15</v>
      </c>
      <c r="C5" s="14"/>
      <c r="D5" s="14"/>
      <c r="E5" s="13"/>
      <c r="F5" s="13"/>
      <c r="G5" s="13"/>
      <c r="H5" s="13"/>
      <c r="I5" s="13"/>
      <c r="J5" s="13"/>
      <c r="K5" s="14" t="s">
        <v>51</v>
      </c>
      <c r="L5" s="13"/>
      <c r="Y5" s="74"/>
      <c r="Z5" s="74"/>
      <c r="AA5" s="74"/>
      <c r="AB5" s="74"/>
    </row>
    <row r="6" spans="2:28" ht="28.5" x14ac:dyDescent="0.65">
      <c r="C6" s="15"/>
      <c r="D6" s="15"/>
      <c r="Y6" s="74"/>
      <c r="Z6" s="74"/>
      <c r="AA6" s="74"/>
      <c r="AB6" s="74"/>
    </row>
    <row r="7" spans="2:28" x14ac:dyDescent="0.35">
      <c r="Y7" s="74"/>
      <c r="Z7" s="74"/>
      <c r="AA7" s="74"/>
      <c r="AB7" s="74"/>
    </row>
    <row r="8" spans="2:28" ht="18.5" x14ac:dyDescent="0.45">
      <c r="B8" s="16" t="s">
        <v>16</v>
      </c>
      <c r="C8" s="16" t="s">
        <v>17</v>
      </c>
      <c r="D8" s="16" t="s">
        <v>18</v>
      </c>
      <c r="E8" s="16" t="s">
        <v>7</v>
      </c>
      <c r="F8" s="253" t="s">
        <v>19</v>
      </c>
      <c r="G8" s="253"/>
      <c r="H8" s="253"/>
      <c r="I8" s="253"/>
      <c r="J8" s="244" t="s">
        <v>20</v>
      </c>
      <c r="K8" s="245"/>
      <c r="L8" s="245"/>
      <c r="M8" s="246"/>
      <c r="Y8" s="74"/>
      <c r="Z8" s="74"/>
      <c r="AA8" s="74"/>
      <c r="AB8" s="74"/>
    </row>
    <row r="9" spans="2:28" ht="18.5" x14ac:dyDescent="0.45">
      <c r="B9" s="137"/>
      <c r="C9" s="137"/>
      <c r="D9" s="16"/>
      <c r="E9" s="16"/>
      <c r="F9" s="248"/>
      <c r="G9" s="249"/>
      <c r="H9" s="249"/>
      <c r="I9" s="250"/>
      <c r="J9" s="248"/>
      <c r="K9" s="249"/>
      <c r="L9" s="249"/>
      <c r="M9" s="250"/>
      <c r="O9" s="229">
        <f>E9</f>
        <v>0</v>
      </c>
      <c r="P9" s="230">
        <f>B9</f>
        <v>0</v>
      </c>
      <c r="Q9" s="231">
        <f>C9</f>
        <v>0</v>
      </c>
      <c r="R9" s="231">
        <f>D9</f>
        <v>0</v>
      </c>
    </row>
    <row r="10" spans="2:28" ht="18.5" x14ac:dyDescent="0.45">
      <c r="B10" s="138" t="s">
        <v>162</v>
      </c>
      <c r="C10" s="139">
        <v>0.15486111111111112</v>
      </c>
      <c r="D10" s="146">
        <v>0.48819444444444443</v>
      </c>
      <c r="E10" s="129">
        <f>D10-C10</f>
        <v>0.33333333333333331</v>
      </c>
      <c r="F10" s="248" t="str">
        <f>'Dvr '!A31</f>
        <v>Abdulaziz Mohammed Al-Omani</v>
      </c>
      <c r="G10" s="249"/>
      <c r="H10" s="249"/>
      <c r="I10" s="250"/>
      <c r="J10" s="248"/>
      <c r="K10" s="249"/>
      <c r="L10" s="249"/>
      <c r="M10" s="250"/>
      <c r="O10" s="229">
        <f t="shared" ref="O10:O59" si="0">E10</f>
        <v>0.33333333333333331</v>
      </c>
      <c r="P10" s="230" t="str">
        <f t="shared" ref="P10:P59" si="1">B10</f>
        <v>SP</v>
      </c>
      <c r="Q10" s="231">
        <f t="shared" ref="Q10:Q59" si="2">C10</f>
        <v>0.15486111111111112</v>
      </c>
      <c r="R10" s="231">
        <f t="shared" ref="R10:R59" si="3">D10</f>
        <v>0.48819444444444443</v>
      </c>
      <c r="Y10" s="74"/>
      <c r="Z10" s="74"/>
      <c r="AA10" s="74"/>
      <c r="AB10" s="74"/>
    </row>
    <row r="11" spans="2:28" ht="18.5" x14ac:dyDescent="0.45">
      <c r="B11" s="138"/>
      <c r="C11" s="139"/>
      <c r="D11" s="146"/>
      <c r="E11" s="129"/>
      <c r="F11" s="248"/>
      <c r="G11" s="249"/>
      <c r="H11" s="249"/>
      <c r="I11" s="250"/>
      <c r="J11" s="248"/>
      <c r="K11" s="249"/>
      <c r="L11" s="249"/>
      <c r="M11" s="250"/>
      <c r="O11" s="229">
        <f t="shared" si="0"/>
        <v>0</v>
      </c>
      <c r="P11" s="230">
        <f t="shared" si="1"/>
        <v>0</v>
      </c>
      <c r="Q11" s="231">
        <f t="shared" si="2"/>
        <v>0</v>
      </c>
      <c r="R11" s="231">
        <f t="shared" si="3"/>
        <v>0</v>
      </c>
      <c r="Y11" s="74"/>
      <c r="Z11" s="74"/>
      <c r="AA11" s="74"/>
      <c r="AB11" s="74"/>
    </row>
    <row r="12" spans="2:28" ht="18.5" x14ac:dyDescent="0.45">
      <c r="B12" s="138" t="s">
        <v>171</v>
      </c>
      <c r="C12" s="139">
        <v>0.16666666666666666</v>
      </c>
      <c r="D12" s="146">
        <v>0.57986111111111116</v>
      </c>
      <c r="E12" s="129">
        <f>D12-C12</f>
        <v>0.41319444444444453</v>
      </c>
      <c r="F12" s="248" t="str">
        <f>'Dvr '!A24</f>
        <v xml:space="preserve">Sadiq Majid Al Zawad </v>
      </c>
      <c r="G12" s="249"/>
      <c r="H12" s="249"/>
      <c r="I12" s="250"/>
      <c r="J12" s="248"/>
      <c r="K12" s="249"/>
      <c r="L12" s="249"/>
      <c r="M12" s="250"/>
      <c r="O12" s="229">
        <f t="shared" si="0"/>
        <v>0.41319444444444453</v>
      </c>
      <c r="P12" s="230" t="str">
        <f t="shared" si="1"/>
        <v>DSBY 1</v>
      </c>
      <c r="Q12" s="231">
        <f t="shared" si="2"/>
        <v>0.16666666666666666</v>
      </c>
      <c r="R12" s="231">
        <f t="shared" si="3"/>
        <v>0.57986111111111116</v>
      </c>
      <c r="Y12" s="74"/>
      <c r="Z12" s="74"/>
      <c r="AA12" s="74"/>
      <c r="AB12" s="74"/>
    </row>
    <row r="13" spans="2:28" ht="18.5" x14ac:dyDescent="0.45">
      <c r="B13" s="138"/>
      <c r="C13" s="139"/>
      <c r="D13" s="146"/>
      <c r="E13" s="129"/>
      <c r="J13" s="248"/>
      <c r="K13" s="249"/>
      <c r="L13" s="249"/>
      <c r="M13" s="250"/>
      <c r="O13" s="229">
        <f t="shared" si="0"/>
        <v>0</v>
      </c>
      <c r="P13" s="230">
        <f t="shared" si="1"/>
        <v>0</v>
      </c>
      <c r="Q13" s="231">
        <f t="shared" si="2"/>
        <v>0</v>
      </c>
      <c r="R13" s="231">
        <f t="shared" si="3"/>
        <v>0</v>
      </c>
      <c r="Y13" s="74"/>
      <c r="Z13" s="74"/>
      <c r="AA13" s="74"/>
      <c r="AB13" s="74"/>
    </row>
    <row r="14" spans="2:28" ht="18.5" x14ac:dyDescent="0.45">
      <c r="B14" s="138" t="s">
        <v>203</v>
      </c>
      <c r="C14" s="139">
        <v>0.20833333333333334</v>
      </c>
      <c r="D14" s="146">
        <v>0.54166666666666663</v>
      </c>
      <c r="E14" s="129">
        <f t="shared" ref="E14" si="4">D14-C14</f>
        <v>0.33333333333333326</v>
      </c>
      <c r="F14" s="248" t="str">
        <f>'Dvr '!A43</f>
        <v>Hassan Ali Al-Ghanem</v>
      </c>
      <c r="G14" s="249"/>
      <c r="H14" s="249"/>
      <c r="I14" s="250"/>
      <c r="J14" s="248"/>
      <c r="K14" s="249"/>
      <c r="L14" s="249"/>
      <c r="M14" s="250"/>
      <c r="O14" s="229">
        <f t="shared" si="0"/>
        <v>0.33333333333333326</v>
      </c>
      <c r="P14" s="230" t="str">
        <f t="shared" si="1"/>
        <v>SP-H</v>
      </c>
      <c r="Q14" s="231">
        <f t="shared" si="2"/>
        <v>0.20833333333333334</v>
      </c>
      <c r="R14" s="231">
        <f t="shared" si="3"/>
        <v>0.54166666666666663</v>
      </c>
      <c r="Y14" s="74"/>
      <c r="Z14" s="74"/>
      <c r="AA14" s="74"/>
      <c r="AB14" s="74"/>
    </row>
    <row r="15" spans="2:28" ht="18.5" x14ac:dyDescent="0.45">
      <c r="B15" s="138"/>
      <c r="C15" s="139"/>
      <c r="D15" s="146"/>
      <c r="E15" s="129"/>
      <c r="F15" s="248"/>
      <c r="G15" s="249"/>
      <c r="H15" s="249"/>
      <c r="I15" s="250"/>
      <c r="J15" s="248"/>
      <c r="K15" s="249"/>
      <c r="L15" s="249"/>
      <c r="M15" s="250"/>
      <c r="O15" s="229">
        <f t="shared" si="0"/>
        <v>0</v>
      </c>
      <c r="P15" s="230">
        <f t="shared" si="1"/>
        <v>0</v>
      </c>
      <c r="Q15" s="231">
        <f t="shared" si="2"/>
        <v>0</v>
      </c>
      <c r="R15" s="231">
        <f t="shared" si="3"/>
        <v>0</v>
      </c>
    </row>
    <row r="16" spans="2:28" ht="18.5" x14ac:dyDescent="0.45">
      <c r="B16" s="138" t="s">
        <v>162</v>
      </c>
      <c r="C16" s="139">
        <v>0.30763888888888891</v>
      </c>
      <c r="D16" s="146">
        <v>0.54166666666666663</v>
      </c>
      <c r="E16" s="129">
        <f>D16-C16</f>
        <v>0.23402777777777772</v>
      </c>
      <c r="F16" s="248" t="str">
        <f>'Dvr '!A14</f>
        <v>Khaled Saleh Al-Zahrani</v>
      </c>
      <c r="G16" s="249"/>
      <c r="H16" s="249"/>
      <c r="I16" s="250"/>
      <c r="J16" s="248"/>
      <c r="K16" s="249"/>
      <c r="L16" s="249"/>
      <c r="M16" s="250"/>
      <c r="O16" s="229">
        <f t="shared" si="0"/>
        <v>0.23402777777777772</v>
      </c>
      <c r="P16" s="230" t="str">
        <f t="shared" si="1"/>
        <v>SP</v>
      </c>
      <c r="Q16" s="231">
        <f t="shared" si="2"/>
        <v>0.30763888888888891</v>
      </c>
      <c r="R16" s="231">
        <f t="shared" si="3"/>
        <v>0.54166666666666663</v>
      </c>
      <c r="Y16" s="74"/>
      <c r="Z16" s="74"/>
      <c r="AA16" s="74"/>
      <c r="AB16" s="74"/>
    </row>
    <row r="17" spans="2:28" ht="18.5" x14ac:dyDescent="0.45">
      <c r="B17" s="138"/>
      <c r="C17" s="139"/>
      <c r="D17" s="146"/>
      <c r="E17" s="129"/>
      <c r="J17" s="248"/>
      <c r="K17" s="249"/>
      <c r="L17" s="249"/>
      <c r="M17" s="250"/>
      <c r="O17" s="229">
        <f t="shared" si="0"/>
        <v>0</v>
      </c>
      <c r="P17" s="230">
        <f t="shared" si="1"/>
        <v>0</v>
      </c>
      <c r="Q17" s="231">
        <f t="shared" si="2"/>
        <v>0</v>
      </c>
      <c r="R17" s="231">
        <f t="shared" si="3"/>
        <v>0</v>
      </c>
      <c r="Y17" s="74"/>
      <c r="Z17" s="74"/>
      <c r="AA17" s="74"/>
      <c r="AB17" s="74"/>
    </row>
    <row r="18" spans="2:28" ht="18.5" x14ac:dyDescent="0.45">
      <c r="B18" s="138" t="s">
        <v>197</v>
      </c>
      <c r="C18" s="139">
        <v>0.22708333333333333</v>
      </c>
      <c r="D18" s="128">
        <v>0.48055555555555557</v>
      </c>
      <c r="E18" s="129">
        <f t="shared" ref="E18" si="5">D18-C18</f>
        <v>0.25347222222222221</v>
      </c>
      <c r="F18" s="248" t="str">
        <f>'Dvr '!A15</f>
        <v xml:space="preserve">Saeed Ali Hindi </v>
      </c>
      <c r="G18" s="249"/>
      <c r="H18" s="249"/>
      <c r="I18" s="250"/>
      <c r="J18" s="248"/>
      <c r="K18" s="249"/>
      <c r="L18" s="249"/>
      <c r="M18" s="250"/>
      <c r="O18" s="229">
        <f t="shared" si="0"/>
        <v>0.25347222222222221</v>
      </c>
      <c r="P18" s="230" t="str">
        <f t="shared" si="1"/>
        <v>MLD21&amp;24</v>
      </c>
      <c r="Q18" s="231">
        <f t="shared" si="2"/>
        <v>0.22708333333333333</v>
      </c>
      <c r="R18" s="231">
        <f t="shared" si="3"/>
        <v>0.48055555555555557</v>
      </c>
      <c r="Y18" s="74"/>
      <c r="Z18" s="74"/>
      <c r="AA18" s="74"/>
      <c r="AB18" s="74"/>
    </row>
    <row r="19" spans="2:28" ht="18.5" x14ac:dyDescent="0.45">
      <c r="B19" s="138"/>
      <c r="C19" s="139"/>
      <c r="D19" s="146"/>
      <c r="E19" s="129"/>
      <c r="F19" s="248"/>
      <c r="G19" s="249"/>
      <c r="H19" s="249"/>
      <c r="I19" s="250"/>
      <c r="J19" s="248"/>
      <c r="K19" s="249"/>
      <c r="L19" s="249"/>
      <c r="M19" s="250"/>
      <c r="O19" s="229">
        <f t="shared" si="0"/>
        <v>0</v>
      </c>
      <c r="P19" s="230">
        <f t="shared" si="1"/>
        <v>0</v>
      </c>
      <c r="Q19" s="231">
        <f t="shared" si="2"/>
        <v>0</v>
      </c>
      <c r="R19" s="231">
        <f t="shared" si="3"/>
        <v>0</v>
      </c>
      <c r="Y19" s="74"/>
      <c r="Z19" s="74"/>
      <c r="AA19" s="74"/>
      <c r="AB19" s="74"/>
    </row>
    <row r="20" spans="2:28" ht="18.5" x14ac:dyDescent="0.45">
      <c r="B20" s="138" t="s">
        <v>162</v>
      </c>
      <c r="C20" s="139">
        <v>0.39374999999999999</v>
      </c>
      <c r="D20" s="146">
        <v>0.7270833333333333</v>
      </c>
      <c r="E20" s="129">
        <f>D20-C20</f>
        <v>0.33333333333333331</v>
      </c>
      <c r="F20" s="248" t="str">
        <f>'Dvr '!A9</f>
        <v xml:space="preserve">Ali Ahmed Al-Farhan </v>
      </c>
      <c r="G20" s="249"/>
      <c r="H20" s="249"/>
      <c r="I20" s="250"/>
      <c r="J20" s="248"/>
      <c r="K20" s="249"/>
      <c r="L20" s="249"/>
      <c r="M20" s="250"/>
      <c r="O20" s="229">
        <f t="shared" si="0"/>
        <v>0.33333333333333331</v>
      </c>
      <c r="P20" s="230" t="str">
        <f t="shared" si="1"/>
        <v>SP</v>
      </c>
      <c r="Q20" s="231">
        <f t="shared" si="2"/>
        <v>0.39374999999999999</v>
      </c>
      <c r="R20" s="231">
        <f t="shared" si="3"/>
        <v>0.7270833333333333</v>
      </c>
      <c r="Y20" s="74"/>
      <c r="Z20" s="74"/>
      <c r="AA20" s="74"/>
      <c r="AB20" s="74"/>
    </row>
    <row r="21" spans="2:28" ht="18.5" x14ac:dyDescent="0.45">
      <c r="B21" s="138"/>
      <c r="C21" s="139"/>
      <c r="D21" s="146"/>
      <c r="E21" s="129"/>
      <c r="F21" s="248"/>
      <c r="G21" s="249"/>
      <c r="H21" s="249"/>
      <c r="I21" s="250"/>
      <c r="J21" s="248"/>
      <c r="K21" s="249"/>
      <c r="L21" s="249"/>
      <c r="M21" s="250"/>
      <c r="O21" s="229">
        <f t="shared" si="0"/>
        <v>0</v>
      </c>
      <c r="P21" s="230">
        <f t="shared" si="1"/>
        <v>0</v>
      </c>
      <c r="Q21" s="231">
        <f t="shared" si="2"/>
        <v>0</v>
      </c>
      <c r="R21" s="231">
        <f t="shared" si="3"/>
        <v>0</v>
      </c>
      <c r="Y21" s="74"/>
      <c r="Z21" s="74"/>
      <c r="AA21" s="74"/>
      <c r="AB21" s="74"/>
    </row>
    <row r="22" spans="2:28" ht="18.5" x14ac:dyDescent="0.45">
      <c r="B22" s="138" t="s">
        <v>172</v>
      </c>
      <c r="C22" s="139">
        <v>0.20833333333333334</v>
      </c>
      <c r="D22" s="128">
        <v>0.60416666666666663</v>
      </c>
      <c r="E22" s="129">
        <f>D22-C22</f>
        <v>0.39583333333333326</v>
      </c>
      <c r="F22" s="248" t="str">
        <f>'Dvr '!A37</f>
        <v>Ali Saad Al-Ruwayjih</v>
      </c>
      <c r="G22" s="249"/>
      <c r="H22" s="249"/>
      <c r="I22" s="250"/>
      <c r="J22" s="248"/>
      <c r="K22" s="249"/>
      <c r="L22" s="249"/>
      <c r="M22" s="250"/>
      <c r="O22" s="229">
        <f t="shared" si="0"/>
        <v>0.39583333333333326</v>
      </c>
      <c r="P22" s="230" t="str">
        <f t="shared" si="1"/>
        <v>HSBY 1</v>
      </c>
      <c r="Q22" s="231">
        <f t="shared" si="2"/>
        <v>0.20833333333333334</v>
      </c>
      <c r="R22" s="231">
        <f t="shared" si="3"/>
        <v>0.60416666666666663</v>
      </c>
      <c r="Y22" s="74"/>
      <c r="Z22" s="74"/>
      <c r="AA22" s="74"/>
      <c r="AB22" s="74"/>
    </row>
    <row r="23" spans="2:28" ht="18.5" x14ac:dyDescent="0.45">
      <c r="B23" s="138"/>
      <c r="C23" s="139"/>
      <c r="D23" s="128"/>
      <c r="E23" s="129"/>
      <c r="F23" s="248"/>
      <c r="G23" s="249"/>
      <c r="H23" s="249"/>
      <c r="I23" s="250"/>
      <c r="J23" s="248"/>
      <c r="K23" s="249"/>
      <c r="L23" s="249"/>
      <c r="M23" s="250"/>
      <c r="O23" s="229">
        <f t="shared" si="0"/>
        <v>0</v>
      </c>
      <c r="P23" s="230">
        <f t="shared" si="1"/>
        <v>0</v>
      </c>
      <c r="Q23" s="231">
        <f t="shared" si="2"/>
        <v>0</v>
      </c>
      <c r="R23" s="231">
        <f t="shared" si="3"/>
        <v>0</v>
      </c>
      <c r="Y23" s="74"/>
      <c r="Z23" s="74"/>
      <c r="AA23" s="74"/>
      <c r="AB23" s="74"/>
    </row>
    <row r="24" spans="2:28" ht="18.5" x14ac:dyDescent="0.45">
      <c r="B24" s="138" t="s">
        <v>162</v>
      </c>
      <c r="C24" s="139">
        <v>0.25</v>
      </c>
      <c r="D24" s="128">
        <v>0.58333333333333337</v>
      </c>
      <c r="E24" s="129">
        <f>D24-C24</f>
        <v>0.33333333333333337</v>
      </c>
      <c r="F24" s="248" t="str">
        <f>'Dvr '!A7</f>
        <v>Zakaria Abdullah Al-Batran</v>
      </c>
      <c r="G24" s="249"/>
      <c r="H24" s="249"/>
      <c r="I24" s="250"/>
      <c r="J24" s="248"/>
      <c r="K24" s="249"/>
      <c r="L24" s="249"/>
      <c r="M24" s="250"/>
      <c r="O24" s="229">
        <f t="shared" si="0"/>
        <v>0.33333333333333337</v>
      </c>
      <c r="P24" s="230" t="str">
        <f t="shared" si="1"/>
        <v>SP</v>
      </c>
      <c r="Q24" s="231">
        <f t="shared" si="2"/>
        <v>0.25</v>
      </c>
      <c r="R24" s="231">
        <f t="shared" si="3"/>
        <v>0.58333333333333337</v>
      </c>
      <c r="Y24" s="74"/>
      <c r="Z24" s="74"/>
      <c r="AA24" s="74"/>
      <c r="AB24" s="74"/>
    </row>
    <row r="25" spans="2:28" ht="18.5" x14ac:dyDescent="0.45">
      <c r="B25" s="138"/>
      <c r="C25" s="139"/>
      <c r="D25" s="128"/>
      <c r="E25" s="129"/>
      <c r="F25" s="248"/>
      <c r="G25" s="249"/>
      <c r="H25" s="249"/>
      <c r="I25" s="250"/>
      <c r="J25" s="248"/>
      <c r="K25" s="249"/>
      <c r="L25" s="249"/>
      <c r="M25" s="250"/>
      <c r="O25" s="229">
        <f t="shared" si="0"/>
        <v>0</v>
      </c>
      <c r="P25" s="230">
        <f t="shared" si="1"/>
        <v>0</v>
      </c>
      <c r="Q25" s="231">
        <f t="shared" si="2"/>
        <v>0</v>
      </c>
      <c r="R25" s="231">
        <f t="shared" si="3"/>
        <v>0</v>
      </c>
      <c r="Y25" s="74"/>
      <c r="Z25" s="74"/>
      <c r="AA25" s="74"/>
      <c r="AB25" s="74"/>
    </row>
    <row r="26" spans="2:28" ht="18.5" x14ac:dyDescent="0.45">
      <c r="B26" s="138" t="s">
        <v>162</v>
      </c>
      <c r="C26" s="139">
        <v>0.25</v>
      </c>
      <c r="D26" s="128">
        <v>0.58333333333333337</v>
      </c>
      <c r="E26" s="129">
        <f>D26-C26</f>
        <v>0.33333333333333337</v>
      </c>
      <c r="F26" s="248" t="str">
        <f>'Dvr '!A8</f>
        <v xml:space="preserve">Ahmed Almadeh </v>
      </c>
      <c r="G26" s="249"/>
      <c r="H26" s="249"/>
      <c r="I26" s="250"/>
      <c r="J26" s="248"/>
      <c r="K26" s="249"/>
      <c r="L26" s="249"/>
      <c r="M26" s="250"/>
      <c r="O26" s="229">
        <f t="shared" si="0"/>
        <v>0.33333333333333337</v>
      </c>
      <c r="P26" s="230" t="str">
        <f t="shared" si="1"/>
        <v>SP</v>
      </c>
      <c r="Q26" s="231">
        <f t="shared" si="2"/>
        <v>0.25</v>
      </c>
      <c r="R26" s="231">
        <f t="shared" si="3"/>
        <v>0.58333333333333337</v>
      </c>
      <c r="Y26" s="74"/>
      <c r="Z26" s="74"/>
      <c r="AA26" s="74"/>
      <c r="AB26" s="74"/>
    </row>
    <row r="27" spans="2:28" ht="18.5" x14ac:dyDescent="0.45">
      <c r="B27" s="138"/>
      <c r="C27" s="139"/>
      <c r="D27" s="128"/>
      <c r="E27" s="129"/>
      <c r="F27" s="248"/>
      <c r="G27" s="249"/>
      <c r="H27" s="249"/>
      <c r="I27" s="250"/>
      <c r="J27" s="248"/>
      <c r="K27" s="249"/>
      <c r="L27" s="249"/>
      <c r="M27" s="250"/>
      <c r="O27" s="229">
        <f t="shared" si="0"/>
        <v>0</v>
      </c>
      <c r="P27" s="230">
        <f t="shared" si="1"/>
        <v>0</v>
      </c>
      <c r="Q27" s="231">
        <f t="shared" si="2"/>
        <v>0</v>
      </c>
      <c r="R27" s="231">
        <f t="shared" si="3"/>
        <v>0</v>
      </c>
    </row>
    <row r="28" spans="2:28" ht="18.5" x14ac:dyDescent="0.45">
      <c r="B28" s="138" t="s">
        <v>181</v>
      </c>
      <c r="C28" s="139">
        <v>0.25</v>
      </c>
      <c r="D28" s="128">
        <v>0.58333333333333337</v>
      </c>
      <c r="E28" s="129">
        <f>D28-C28</f>
        <v>0.33333333333333337</v>
      </c>
      <c r="F28" s="248" t="str">
        <f>'Dvr '!A51</f>
        <v>Sami Hussein Al-Nazar</v>
      </c>
      <c r="G28" s="249"/>
      <c r="H28" s="249"/>
      <c r="I28" s="250"/>
      <c r="J28" s="248"/>
      <c r="K28" s="249"/>
      <c r="L28" s="249"/>
      <c r="M28" s="250"/>
      <c r="O28" s="229">
        <f t="shared" si="0"/>
        <v>0.33333333333333337</v>
      </c>
      <c r="P28" s="230" t="str">
        <f t="shared" si="1"/>
        <v>DDD1</v>
      </c>
      <c r="Q28" s="231">
        <f t="shared" si="2"/>
        <v>0.25</v>
      </c>
      <c r="R28" s="231">
        <f t="shared" si="3"/>
        <v>0.58333333333333337</v>
      </c>
      <c r="Y28" s="74"/>
      <c r="Z28" s="74"/>
      <c r="AA28" s="74"/>
      <c r="AB28" s="74"/>
    </row>
    <row r="29" spans="2:28" ht="18.5" x14ac:dyDescent="0.45">
      <c r="B29" s="138"/>
      <c r="C29" s="139"/>
      <c r="D29" s="128"/>
      <c r="E29" s="129"/>
      <c r="F29" s="248"/>
      <c r="G29" s="249"/>
      <c r="H29" s="249"/>
      <c r="I29" s="250"/>
      <c r="J29" s="248"/>
      <c r="K29" s="249"/>
      <c r="L29" s="249"/>
      <c r="M29" s="250"/>
      <c r="O29" s="229">
        <f t="shared" si="0"/>
        <v>0</v>
      </c>
      <c r="P29" s="230">
        <f t="shared" si="1"/>
        <v>0</v>
      </c>
      <c r="Q29" s="231">
        <f t="shared" si="2"/>
        <v>0</v>
      </c>
      <c r="R29" s="231">
        <f t="shared" si="3"/>
        <v>0</v>
      </c>
      <c r="Y29" s="74"/>
      <c r="Z29" s="74"/>
      <c r="AA29" s="74"/>
      <c r="AB29" s="74"/>
    </row>
    <row r="30" spans="2:28" ht="18.5" x14ac:dyDescent="0.45">
      <c r="B30" s="138" t="s">
        <v>181</v>
      </c>
      <c r="C30" s="139">
        <v>0.25</v>
      </c>
      <c r="D30" s="146">
        <v>0.58333333333333337</v>
      </c>
      <c r="E30" s="129">
        <f>D30-C30</f>
        <v>0.33333333333333337</v>
      </c>
      <c r="F30" s="248" t="str">
        <f>'Dvr '!A53</f>
        <v xml:space="preserve">Hussein Ali Al-Mubarak </v>
      </c>
      <c r="G30" s="249"/>
      <c r="H30" s="249"/>
      <c r="I30" s="250"/>
      <c r="J30" s="248"/>
      <c r="K30" s="249"/>
      <c r="L30" s="249"/>
      <c r="M30" s="250"/>
      <c r="O30" s="229">
        <f t="shared" si="0"/>
        <v>0.33333333333333337</v>
      </c>
      <c r="P30" s="230" t="str">
        <f t="shared" si="1"/>
        <v>DDD1</v>
      </c>
      <c r="Q30" s="231">
        <f t="shared" si="2"/>
        <v>0.25</v>
      </c>
      <c r="R30" s="231">
        <f t="shared" si="3"/>
        <v>0.58333333333333337</v>
      </c>
      <c r="Y30" s="74"/>
      <c r="Z30" s="74"/>
      <c r="AA30" s="74"/>
      <c r="AB30" s="74"/>
    </row>
    <row r="31" spans="2:28" ht="18.5" x14ac:dyDescent="0.45">
      <c r="B31" s="138"/>
      <c r="C31" s="139"/>
      <c r="D31" s="146"/>
      <c r="E31" s="129"/>
      <c r="F31" s="248"/>
      <c r="G31" s="249"/>
      <c r="H31" s="249"/>
      <c r="I31" s="250"/>
      <c r="J31" s="248"/>
      <c r="K31" s="249"/>
      <c r="L31" s="249"/>
      <c r="M31" s="250"/>
      <c r="O31" s="229">
        <f t="shared" si="0"/>
        <v>0</v>
      </c>
      <c r="P31" s="230">
        <f t="shared" si="1"/>
        <v>0</v>
      </c>
      <c r="Q31" s="231">
        <f t="shared" si="2"/>
        <v>0</v>
      </c>
      <c r="R31" s="231">
        <f t="shared" si="3"/>
        <v>0</v>
      </c>
      <c r="Y31" s="74"/>
      <c r="Z31" s="74"/>
      <c r="AA31" s="74"/>
      <c r="AB31" s="74"/>
    </row>
    <row r="32" spans="2:28" ht="18.5" x14ac:dyDescent="0.45">
      <c r="B32" s="138" t="s">
        <v>199</v>
      </c>
      <c r="C32" s="139">
        <v>0.47986111111111113</v>
      </c>
      <c r="D32" s="128">
        <v>0.69166666666666665</v>
      </c>
      <c r="E32" s="129">
        <f t="shared" ref="E32" si="6">D32-C32</f>
        <v>0.21180555555555552</v>
      </c>
      <c r="F32" s="248" t="str">
        <f>'Dvr '!A16</f>
        <v>Zaki Mohammed Al Darwish</v>
      </c>
      <c r="G32" s="249"/>
      <c r="H32" s="249"/>
      <c r="I32" s="250"/>
      <c r="J32" s="248"/>
      <c r="K32" s="249"/>
      <c r="L32" s="249"/>
      <c r="M32" s="250"/>
      <c r="O32" s="229">
        <f t="shared" si="0"/>
        <v>0.21180555555555552</v>
      </c>
      <c r="P32" s="230" t="str">
        <f t="shared" si="1"/>
        <v>MLD25&amp;28</v>
      </c>
      <c r="Q32" s="231">
        <f t="shared" si="2"/>
        <v>0.47986111111111113</v>
      </c>
      <c r="R32" s="231">
        <f t="shared" si="3"/>
        <v>0.69166666666666665</v>
      </c>
    </row>
    <row r="33" spans="2:28" ht="18.5" x14ac:dyDescent="0.45">
      <c r="B33" s="138"/>
      <c r="C33" s="139"/>
      <c r="D33" s="146"/>
      <c r="E33" s="129"/>
      <c r="F33" s="248"/>
      <c r="G33" s="249"/>
      <c r="H33" s="249"/>
      <c r="I33" s="250"/>
      <c r="J33" s="248"/>
      <c r="K33" s="249"/>
      <c r="L33" s="249"/>
      <c r="M33" s="250"/>
      <c r="O33" s="229">
        <f t="shared" si="0"/>
        <v>0</v>
      </c>
      <c r="P33" s="230">
        <f t="shared" si="1"/>
        <v>0</v>
      </c>
      <c r="Q33" s="231">
        <f t="shared" si="2"/>
        <v>0</v>
      </c>
      <c r="R33" s="231">
        <f t="shared" si="3"/>
        <v>0</v>
      </c>
      <c r="Y33" s="74"/>
      <c r="Z33" s="74"/>
      <c r="AA33" s="74"/>
      <c r="AB33" s="74"/>
    </row>
    <row r="34" spans="2:28" ht="18.5" x14ac:dyDescent="0.45">
      <c r="B34" s="138" t="s">
        <v>198</v>
      </c>
      <c r="C34" s="139">
        <v>0.39027777777777778</v>
      </c>
      <c r="D34" s="146">
        <v>0.59861111111111109</v>
      </c>
      <c r="E34" s="129">
        <f t="shared" ref="E34" si="7">D34-C34</f>
        <v>0.20833333333333331</v>
      </c>
      <c r="F34" s="248" t="str">
        <f>'Dvr '!A41</f>
        <v>Ali Hussain Al-Rashed</v>
      </c>
      <c r="G34" s="249"/>
      <c r="H34" s="249"/>
      <c r="I34" s="250"/>
      <c r="J34" s="248"/>
      <c r="K34" s="249"/>
      <c r="L34" s="249"/>
      <c r="M34" s="250"/>
      <c r="O34" s="229">
        <f t="shared" si="0"/>
        <v>0.20833333333333331</v>
      </c>
      <c r="P34" s="230" t="str">
        <f t="shared" si="1"/>
        <v>MLD23&amp;26</v>
      </c>
      <c r="Q34" s="231">
        <f t="shared" si="2"/>
        <v>0.39027777777777778</v>
      </c>
      <c r="R34" s="231">
        <f t="shared" si="3"/>
        <v>0.59861111111111109</v>
      </c>
    </row>
    <row r="35" spans="2:28" ht="18.5" x14ac:dyDescent="0.45">
      <c r="B35" s="138"/>
      <c r="C35" s="139"/>
      <c r="D35" s="146"/>
      <c r="E35" s="129"/>
      <c r="F35" s="248"/>
      <c r="G35" s="249"/>
      <c r="H35" s="249"/>
      <c r="I35" s="250"/>
      <c r="J35" s="248"/>
      <c r="K35" s="249"/>
      <c r="L35" s="249"/>
      <c r="M35" s="250"/>
      <c r="O35" s="229">
        <f t="shared" si="0"/>
        <v>0</v>
      </c>
      <c r="P35" s="230">
        <f t="shared" si="1"/>
        <v>0</v>
      </c>
      <c r="Q35" s="231">
        <f t="shared" si="2"/>
        <v>0</v>
      </c>
      <c r="R35" s="231">
        <f t="shared" si="3"/>
        <v>0</v>
      </c>
    </row>
    <row r="36" spans="2:28" ht="18.5" x14ac:dyDescent="0.45">
      <c r="B36" s="138" t="s">
        <v>175</v>
      </c>
      <c r="C36" s="139">
        <v>0.57986111111111116</v>
      </c>
      <c r="D36" s="146">
        <v>0.99305555555555558</v>
      </c>
      <c r="E36" s="129">
        <f>D36-C36</f>
        <v>0.41319444444444442</v>
      </c>
      <c r="F36" s="248" t="str">
        <f>'Dvr '!A22</f>
        <v xml:space="preserve">Abdul Rahman Ahmed Al-Asiri </v>
      </c>
      <c r="G36" s="249"/>
      <c r="H36" s="249"/>
      <c r="I36" s="250"/>
      <c r="J36" s="248"/>
      <c r="K36" s="249"/>
      <c r="L36" s="249"/>
      <c r="M36" s="250"/>
      <c r="O36" s="229">
        <f t="shared" si="0"/>
        <v>0.41319444444444442</v>
      </c>
      <c r="P36" s="230" t="str">
        <f t="shared" si="1"/>
        <v>DSBY 2</v>
      </c>
      <c r="Q36" s="231">
        <f t="shared" si="2"/>
        <v>0.57986111111111116</v>
      </c>
      <c r="R36" s="231">
        <f t="shared" si="3"/>
        <v>0.99305555555555558</v>
      </c>
    </row>
    <row r="37" spans="2:28" ht="18.5" x14ac:dyDescent="0.45">
      <c r="B37" s="138"/>
      <c r="C37" s="139"/>
      <c r="D37" s="146"/>
      <c r="E37" s="129"/>
      <c r="F37" s="248"/>
      <c r="G37" s="249"/>
      <c r="H37" s="249"/>
      <c r="I37" s="250"/>
      <c r="J37" s="248"/>
      <c r="K37" s="249"/>
      <c r="L37" s="249"/>
      <c r="M37" s="250"/>
      <c r="O37" s="229">
        <f t="shared" si="0"/>
        <v>0</v>
      </c>
      <c r="P37" s="230">
        <f t="shared" si="1"/>
        <v>0</v>
      </c>
      <c r="Q37" s="231">
        <f t="shared" si="2"/>
        <v>0</v>
      </c>
      <c r="R37" s="231">
        <f t="shared" si="3"/>
        <v>0</v>
      </c>
    </row>
    <row r="38" spans="2:28" ht="18.5" x14ac:dyDescent="0.45">
      <c r="B38" s="138" t="s">
        <v>200</v>
      </c>
      <c r="C38" s="139">
        <v>0.59930555555555554</v>
      </c>
      <c r="D38" s="146">
        <v>0.80763888888888891</v>
      </c>
      <c r="E38" s="129">
        <f t="shared" ref="E38" si="8">D38-C38</f>
        <v>0.20833333333333337</v>
      </c>
      <c r="F38" s="248" t="str">
        <f>'Dvr '!A42</f>
        <v>Mohammed Abdulrahman Al-Nwaiser</v>
      </c>
      <c r="G38" s="249"/>
      <c r="H38" s="249"/>
      <c r="I38" s="250"/>
      <c r="J38" s="248"/>
      <c r="K38" s="249"/>
      <c r="L38" s="249"/>
      <c r="M38" s="250"/>
      <c r="O38" s="229">
        <f t="shared" si="0"/>
        <v>0.20833333333333337</v>
      </c>
      <c r="P38" s="230" t="str">
        <f t="shared" si="1"/>
        <v>MLD27&amp;30</v>
      </c>
      <c r="Q38" s="231">
        <f t="shared" si="2"/>
        <v>0.59930555555555554</v>
      </c>
      <c r="R38" s="231">
        <f t="shared" si="3"/>
        <v>0.80763888888888891</v>
      </c>
    </row>
    <row r="39" spans="2:28" ht="18.5" x14ac:dyDescent="0.45">
      <c r="B39" s="138"/>
      <c r="C39" s="139"/>
      <c r="D39" s="146"/>
      <c r="E39" s="129"/>
      <c r="F39" s="248"/>
      <c r="G39" s="249"/>
      <c r="H39" s="249"/>
      <c r="I39" s="250"/>
      <c r="J39" s="248"/>
      <c r="K39" s="249"/>
      <c r="L39" s="249"/>
      <c r="M39" s="250"/>
      <c r="O39" s="229">
        <f t="shared" si="0"/>
        <v>0</v>
      </c>
      <c r="P39" s="230">
        <f t="shared" si="1"/>
        <v>0</v>
      </c>
      <c r="Q39" s="231">
        <f t="shared" si="2"/>
        <v>0</v>
      </c>
      <c r="R39" s="231">
        <f t="shared" si="3"/>
        <v>0</v>
      </c>
    </row>
    <row r="40" spans="2:28" ht="18.5" x14ac:dyDescent="0.45">
      <c r="B40" s="138" t="s">
        <v>204</v>
      </c>
      <c r="C40" s="139">
        <v>0.7895833333333333</v>
      </c>
      <c r="D40" s="128">
        <v>0.99861111111111112</v>
      </c>
      <c r="E40" s="129">
        <f>D40-C40</f>
        <v>0.20902777777777781</v>
      </c>
      <c r="F40" s="248" t="str">
        <f>'Dvr '!A10</f>
        <v xml:space="preserve">Nayef Khaled Al-Sahli </v>
      </c>
      <c r="G40" s="249"/>
      <c r="H40" s="249"/>
      <c r="I40" s="250"/>
      <c r="J40" s="248"/>
      <c r="K40" s="249"/>
      <c r="L40" s="249"/>
      <c r="M40" s="250"/>
      <c r="O40" s="229">
        <f t="shared" si="0"/>
        <v>0.20902777777777781</v>
      </c>
      <c r="P40" s="230" t="str">
        <f t="shared" si="1"/>
        <v>MLD33&amp;38</v>
      </c>
      <c r="Q40" s="231">
        <f t="shared" si="2"/>
        <v>0.7895833333333333</v>
      </c>
      <c r="R40" s="231">
        <f t="shared" si="3"/>
        <v>0.99861111111111112</v>
      </c>
    </row>
    <row r="41" spans="2:28" ht="18.5" x14ac:dyDescent="0.45">
      <c r="B41" s="138"/>
      <c r="C41" s="139"/>
      <c r="D41" s="146"/>
      <c r="E41" s="129"/>
      <c r="F41" s="248"/>
      <c r="G41" s="249"/>
      <c r="H41" s="249"/>
      <c r="I41" s="250"/>
      <c r="J41" s="248"/>
      <c r="K41" s="249"/>
      <c r="L41" s="249"/>
      <c r="M41" s="250"/>
      <c r="O41" s="229">
        <f t="shared" si="0"/>
        <v>0</v>
      </c>
      <c r="P41" s="230">
        <f t="shared" si="1"/>
        <v>0</v>
      </c>
      <c r="Q41" s="231">
        <f t="shared" si="2"/>
        <v>0</v>
      </c>
      <c r="R41" s="231">
        <f t="shared" si="3"/>
        <v>0</v>
      </c>
    </row>
    <row r="42" spans="2:28" ht="18.5" x14ac:dyDescent="0.45">
      <c r="B42" s="138" t="s">
        <v>179</v>
      </c>
      <c r="C42" s="139">
        <v>0.58333333333333337</v>
      </c>
      <c r="D42" s="146">
        <v>0.91666666666666663</v>
      </c>
      <c r="E42" s="129">
        <f>D42-C42</f>
        <v>0.33333333333333326</v>
      </c>
      <c r="F42" s="248" t="str">
        <f>'Dvr '!A38</f>
        <v xml:space="preserve">Ahmed Mohammed Al-Mubarak </v>
      </c>
      <c r="G42" s="249"/>
      <c r="H42" s="249"/>
      <c r="I42" s="250"/>
      <c r="J42" s="248"/>
      <c r="K42" s="249"/>
      <c r="L42" s="249"/>
      <c r="M42" s="250"/>
      <c r="O42" s="229">
        <f t="shared" si="0"/>
        <v>0.33333333333333326</v>
      </c>
      <c r="P42" s="230" t="str">
        <f t="shared" si="1"/>
        <v>DDD2</v>
      </c>
      <c r="Q42" s="231">
        <f t="shared" si="2"/>
        <v>0.58333333333333337</v>
      </c>
      <c r="R42" s="231">
        <f t="shared" si="3"/>
        <v>0.91666666666666663</v>
      </c>
    </row>
    <row r="43" spans="2:28" ht="18.5" x14ac:dyDescent="0.45">
      <c r="B43" s="138"/>
      <c r="C43" s="139"/>
      <c r="D43" s="146"/>
      <c r="E43" s="129"/>
      <c r="F43" s="248"/>
      <c r="G43" s="249"/>
      <c r="H43" s="249"/>
      <c r="I43" s="250"/>
      <c r="J43" s="248"/>
      <c r="K43" s="249"/>
      <c r="L43" s="249"/>
      <c r="M43" s="250"/>
      <c r="O43" s="229">
        <f t="shared" si="0"/>
        <v>0</v>
      </c>
      <c r="P43" s="230">
        <f t="shared" si="1"/>
        <v>0</v>
      </c>
      <c r="Q43" s="231">
        <f t="shared" si="2"/>
        <v>0</v>
      </c>
      <c r="R43" s="231">
        <f t="shared" si="3"/>
        <v>0</v>
      </c>
    </row>
    <row r="44" spans="2:28" ht="18.5" x14ac:dyDescent="0.45">
      <c r="B44" s="138" t="s">
        <v>179</v>
      </c>
      <c r="C44" s="139">
        <v>0.58333333333333337</v>
      </c>
      <c r="D44" s="146">
        <v>0.91666666666666663</v>
      </c>
      <c r="E44" s="129">
        <f>D44-C44</f>
        <v>0.33333333333333326</v>
      </c>
      <c r="F44" s="248" t="str">
        <f>'Dvr '!A33</f>
        <v>Suleiman Yahya Ghazwani</v>
      </c>
      <c r="G44" s="249"/>
      <c r="H44" s="249"/>
      <c r="I44" s="250"/>
      <c r="J44" s="248"/>
      <c r="K44" s="249"/>
      <c r="L44" s="249"/>
      <c r="M44" s="250"/>
      <c r="O44" s="229">
        <f t="shared" si="0"/>
        <v>0.33333333333333326</v>
      </c>
      <c r="P44" s="230" t="str">
        <f t="shared" si="1"/>
        <v>DDD2</v>
      </c>
      <c r="Q44" s="231">
        <f t="shared" si="2"/>
        <v>0.58333333333333337</v>
      </c>
      <c r="R44" s="231">
        <f t="shared" si="3"/>
        <v>0.91666666666666663</v>
      </c>
    </row>
    <row r="45" spans="2:28" ht="18.5" x14ac:dyDescent="0.45">
      <c r="B45" s="138"/>
      <c r="C45" s="139"/>
      <c r="D45" s="146"/>
      <c r="E45" s="129"/>
      <c r="F45" s="221"/>
      <c r="G45" s="222"/>
      <c r="H45" s="222"/>
      <c r="I45" s="223"/>
      <c r="J45" s="221"/>
      <c r="K45" s="222"/>
      <c r="L45" s="222"/>
      <c r="M45" s="223"/>
      <c r="O45" s="229">
        <f t="shared" si="0"/>
        <v>0</v>
      </c>
      <c r="P45" s="230">
        <f t="shared" si="1"/>
        <v>0</v>
      </c>
      <c r="Q45" s="231">
        <f t="shared" si="2"/>
        <v>0</v>
      </c>
      <c r="R45" s="231">
        <f t="shared" si="3"/>
        <v>0</v>
      </c>
    </row>
    <row r="46" spans="2:28" ht="18.5" x14ac:dyDescent="0.45">
      <c r="B46" s="138" t="s">
        <v>201</v>
      </c>
      <c r="C46" s="139">
        <v>0.62986111111111109</v>
      </c>
      <c r="D46" s="128">
        <v>0.88124999999999998</v>
      </c>
      <c r="E46" s="129">
        <f t="shared" ref="E46" si="9">D46-C46</f>
        <v>0.25138888888888888</v>
      </c>
      <c r="F46" s="248" t="str">
        <f>'Dvr '!A21</f>
        <v>Hussein Abdullah Al Hamid</v>
      </c>
      <c r="G46" s="249"/>
      <c r="H46" s="249"/>
      <c r="I46" s="250"/>
      <c r="J46" s="248"/>
      <c r="K46" s="249"/>
      <c r="L46" s="249"/>
      <c r="M46" s="250"/>
      <c r="O46" s="229">
        <f t="shared" si="0"/>
        <v>0.25138888888888888</v>
      </c>
      <c r="P46" s="230" t="str">
        <f t="shared" si="1"/>
        <v>MLD29&amp;32</v>
      </c>
      <c r="Q46" s="231">
        <f t="shared" si="2"/>
        <v>0.62986111111111109</v>
      </c>
      <c r="R46" s="231">
        <f t="shared" si="3"/>
        <v>0.88124999999999998</v>
      </c>
      <c r="Y46" s="74"/>
      <c r="Z46" s="74"/>
      <c r="AA46" s="74"/>
      <c r="AB46" s="74"/>
    </row>
    <row r="47" spans="2:28" ht="18.5" x14ac:dyDescent="0.45">
      <c r="B47" s="138"/>
      <c r="C47" s="139"/>
      <c r="D47" s="146"/>
      <c r="E47" s="129"/>
      <c r="F47" s="248"/>
      <c r="G47" s="249"/>
      <c r="H47" s="249"/>
      <c r="I47" s="250"/>
      <c r="J47" s="248"/>
      <c r="K47" s="249"/>
      <c r="L47" s="249"/>
      <c r="M47" s="250"/>
      <c r="O47" s="229">
        <f t="shared" si="0"/>
        <v>0</v>
      </c>
      <c r="P47" s="230">
        <f t="shared" si="1"/>
        <v>0</v>
      </c>
      <c r="Q47" s="231">
        <f t="shared" si="2"/>
        <v>0</v>
      </c>
      <c r="R47" s="231">
        <f t="shared" si="3"/>
        <v>0</v>
      </c>
      <c r="Y47" s="74"/>
      <c r="Z47" s="74"/>
      <c r="AA47" s="74"/>
      <c r="AB47" s="74"/>
    </row>
    <row r="48" spans="2:28" ht="18.5" x14ac:dyDescent="0.45">
      <c r="B48" s="138" t="s">
        <v>202</v>
      </c>
      <c r="C48" s="139">
        <v>0.71458333333333335</v>
      </c>
      <c r="D48" s="128">
        <v>0.96527777777777779</v>
      </c>
      <c r="E48" s="129">
        <f t="shared" ref="E48" si="10">D48-C48</f>
        <v>0.25069444444444444</v>
      </c>
      <c r="F48" s="248" t="str">
        <f>'Dvr '!A30</f>
        <v>Ahmed Hussein Al snaber</v>
      </c>
      <c r="G48" s="249"/>
      <c r="H48" s="249"/>
      <c r="I48" s="250"/>
      <c r="J48" s="248"/>
      <c r="K48" s="249"/>
      <c r="L48" s="249"/>
      <c r="M48" s="250"/>
      <c r="O48" s="229">
        <f t="shared" si="0"/>
        <v>0.25069444444444444</v>
      </c>
      <c r="P48" s="230" t="str">
        <f t="shared" si="1"/>
        <v>MLD31&amp;34</v>
      </c>
      <c r="Q48" s="231">
        <f t="shared" si="2"/>
        <v>0.71458333333333335</v>
      </c>
      <c r="R48" s="231">
        <f t="shared" si="3"/>
        <v>0.96527777777777779</v>
      </c>
      <c r="Y48" s="74"/>
      <c r="Z48" s="74"/>
      <c r="AA48" s="74"/>
      <c r="AB48" s="74"/>
    </row>
    <row r="49" spans="2:28" ht="18.5" x14ac:dyDescent="0.45">
      <c r="B49" s="138"/>
      <c r="C49" s="139"/>
      <c r="D49" s="146"/>
      <c r="E49" s="129"/>
      <c r="F49" s="248"/>
      <c r="G49" s="249"/>
      <c r="H49" s="249"/>
      <c r="I49" s="250"/>
      <c r="J49" s="248"/>
      <c r="K49" s="249"/>
      <c r="L49" s="249"/>
      <c r="M49" s="250"/>
      <c r="O49" s="229">
        <f t="shared" si="0"/>
        <v>0</v>
      </c>
      <c r="P49" s="230">
        <f t="shared" si="1"/>
        <v>0</v>
      </c>
      <c r="Q49" s="231">
        <f t="shared" si="2"/>
        <v>0</v>
      </c>
      <c r="R49" s="231">
        <f t="shared" si="3"/>
        <v>0</v>
      </c>
      <c r="Y49" s="74"/>
      <c r="Z49" s="74"/>
      <c r="AA49" s="74"/>
      <c r="AB49" s="74"/>
    </row>
    <row r="50" spans="2:28" ht="18.5" x14ac:dyDescent="0.45">
      <c r="B50" s="138" t="s">
        <v>177</v>
      </c>
      <c r="C50" s="139">
        <v>0.60416666666666663</v>
      </c>
      <c r="D50" s="146">
        <v>0.99652777777777779</v>
      </c>
      <c r="E50" s="129">
        <f>D50-C50</f>
        <v>0.39236111111111116</v>
      </c>
      <c r="F50" s="248" t="str">
        <f>'Dvr '!A40</f>
        <v>Ahmed Habib Al-Mousa</v>
      </c>
      <c r="G50" s="249"/>
      <c r="H50" s="249"/>
      <c r="I50" s="250"/>
      <c r="J50" s="248"/>
      <c r="K50" s="249"/>
      <c r="L50" s="249"/>
      <c r="M50" s="250"/>
      <c r="O50" s="229">
        <f t="shared" si="0"/>
        <v>0.39236111111111116</v>
      </c>
      <c r="P50" s="230" t="str">
        <f t="shared" si="1"/>
        <v>HSBY 2</v>
      </c>
      <c r="Q50" s="231">
        <f t="shared" si="2"/>
        <v>0.60416666666666663</v>
      </c>
      <c r="R50" s="231">
        <f t="shared" si="3"/>
        <v>0.99652777777777779</v>
      </c>
      <c r="Y50" s="74"/>
      <c r="Z50" s="74"/>
      <c r="AA50" s="74"/>
      <c r="AB50" s="74"/>
    </row>
    <row r="51" spans="2:28" ht="18.5" x14ac:dyDescent="0.45">
      <c r="B51" s="138"/>
      <c r="C51" s="139"/>
      <c r="D51" s="146"/>
      <c r="E51" s="129"/>
      <c r="F51" s="248"/>
      <c r="G51" s="249"/>
      <c r="H51" s="249"/>
      <c r="I51" s="250"/>
      <c r="J51" s="248"/>
      <c r="K51" s="249"/>
      <c r="L51" s="249"/>
      <c r="M51" s="250"/>
      <c r="O51" s="229">
        <f t="shared" si="0"/>
        <v>0</v>
      </c>
      <c r="P51" s="230">
        <f t="shared" si="1"/>
        <v>0</v>
      </c>
      <c r="Q51" s="231">
        <f t="shared" si="2"/>
        <v>0</v>
      </c>
      <c r="R51" s="231">
        <f t="shared" si="3"/>
        <v>0</v>
      </c>
      <c r="Y51" s="74"/>
      <c r="Z51" s="74"/>
      <c r="AA51" s="74"/>
      <c r="AB51" s="74"/>
    </row>
    <row r="52" spans="2:28" ht="18.5" x14ac:dyDescent="0.45">
      <c r="B52" s="138" t="s">
        <v>207</v>
      </c>
      <c r="C52" s="139">
        <v>0.90694444444444444</v>
      </c>
      <c r="D52" s="128">
        <v>1.3187500000000001</v>
      </c>
      <c r="E52" s="129">
        <f>D52-C52</f>
        <v>0.41180555555555565</v>
      </c>
      <c r="F52" s="248" t="str">
        <f>'Dvr '!A17</f>
        <v xml:space="preserve">Attia Saad Al-Hazmi </v>
      </c>
      <c r="G52" s="249"/>
      <c r="H52" s="249"/>
      <c r="I52" s="250"/>
      <c r="J52" s="248"/>
      <c r="K52" s="249"/>
      <c r="L52" s="249"/>
      <c r="M52" s="250"/>
      <c r="O52" s="229">
        <f t="shared" si="0"/>
        <v>0.41180555555555565</v>
      </c>
      <c r="P52" s="230" t="str">
        <f t="shared" si="1"/>
        <v>MLD35&amp;2</v>
      </c>
      <c r="Q52" s="231">
        <f t="shared" si="2"/>
        <v>0.90694444444444444</v>
      </c>
      <c r="R52" s="231">
        <f t="shared" si="3"/>
        <v>1.3187500000000001</v>
      </c>
      <c r="Y52" s="74"/>
      <c r="Z52" s="74"/>
      <c r="AA52" s="74"/>
      <c r="AB52" s="74"/>
    </row>
    <row r="53" spans="2:28" ht="18.5" x14ac:dyDescent="0.45">
      <c r="B53" s="138"/>
      <c r="C53" s="139"/>
      <c r="D53" s="146"/>
      <c r="E53" s="129"/>
      <c r="F53" s="248"/>
      <c r="G53" s="249"/>
      <c r="H53" s="249"/>
      <c r="I53" s="250"/>
      <c r="J53" s="248"/>
      <c r="K53" s="249"/>
      <c r="L53" s="249"/>
      <c r="M53" s="250"/>
      <c r="O53" s="229">
        <f t="shared" si="0"/>
        <v>0</v>
      </c>
      <c r="P53" s="230">
        <f t="shared" si="1"/>
        <v>0</v>
      </c>
      <c r="Q53" s="231">
        <f t="shared" si="2"/>
        <v>0</v>
      </c>
      <c r="R53" s="231">
        <f t="shared" si="3"/>
        <v>0</v>
      </c>
      <c r="Y53" s="74"/>
      <c r="Z53" s="74"/>
      <c r="AA53" s="74"/>
      <c r="AB53" s="74"/>
    </row>
    <row r="54" spans="2:28" ht="18.5" x14ac:dyDescent="0.45">
      <c r="B54" s="138" t="s">
        <v>162</v>
      </c>
      <c r="C54" s="139">
        <v>0.91041666666666665</v>
      </c>
      <c r="D54" s="146">
        <v>1.2437499999999999</v>
      </c>
      <c r="E54" s="129">
        <f>D54-C54</f>
        <v>0.33333333333333326</v>
      </c>
      <c r="F54" s="248" t="str">
        <f>'Dvr '!A32</f>
        <v xml:space="preserve">Jamaan Ali Al-Zahrani </v>
      </c>
      <c r="G54" s="249"/>
      <c r="H54" s="249"/>
      <c r="I54" s="250"/>
      <c r="J54" s="248"/>
      <c r="K54" s="249"/>
      <c r="L54" s="249"/>
      <c r="M54" s="250"/>
      <c r="O54" s="229">
        <f t="shared" si="0"/>
        <v>0.33333333333333326</v>
      </c>
      <c r="P54" s="230" t="str">
        <f t="shared" si="1"/>
        <v>SP</v>
      </c>
      <c r="Q54" s="231">
        <f t="shared" si="2"/>
        <v>0.91041666666666665</v>
      </c>
      <c r="R54" s="231">
        <f t="shared" si="3"/>
        <v>1.2437499999999999</v>
      </c>
      <c r="Y54" s="74"/>
      <c r="Z54" s="74"/>
      <c r="AA54" s="74"/>
      <c r="AB54" s="74"/>
    </row>
    <row r="55" spans="2:28" ht="18.5" x14ac:dyDescent="0.45">
      <c r="B55" s="138"/>
      <c r="C55" s="139"/>
      <c r="D55" s="146"/>
      <c r="E55" s="129"/>
      <c r="F55" s="248"/>
      <c r="G55" s="249"/>
      <c r="H55" s="249"/>
      <c r="I55" s="250"/>
      <c r="J55" s="248"/>
      <c r="K55" s="249"/>
      <c r="L55" s="249"/>
      <c r="M55" s="250"/>
      <c r="O55" s="229">
        <f t="shared" si="0"/>
        <v>0</v>
      </c>
      <c r="P55" s="230">
        <f t="shared" si="1"/>
        <v>0</v>
      </c>
      <c r="Q55" s="231">
        <f t="shared" si="2"/>
        <v>0</v>
      </c>
      <c r="R55" s="231">
        <f t="shared" si="3"/>
        <v>0</v>
      </c>
      <c r="Y55" s="74"/>
      <c r="Z55" s="74"/>
      <c r="AA55" s="74"/>
      <c r="AB55" s="74"/>
    </row>
    <row r="56" spans="2:28" ht="18.5" x14ac:dyDescent="0.45">
      <c r="B56" s="138" t="s">
        <v>180</v>
      </c>
      <c r="C56" s="139">
        <v>0.91666666666666663</v>
      </c>
      <c r="D56" s="146">
        <v>1.25</v>
      </c>
      <c r="E56" s="129">
        <f>D56-C56</f>
        <v>0.33333333333333337</v>
      </c>
      <c r="F56" s="248" t="str">
        <f>'Dvr '!A50</f>
        <v>Saleh A. Al Shehab</v>
      </c>
      <c r="G56" s="249"/>
      <c r="H56" s="249"/>
      <c r="I56" s="250"/>
      <c r="J56" s="248"/>
      <c r="K56" s="249"/>
      <c r="L56" s="249"/>
      <c r="M56" s="250"/>
      <c r="O56" s="229">
        <f t="shared" si="0"/>
        <v>0.33333333333333337</v>
      </c>
      <c r="P56" s="230" t="str">
        <f t="shared" si="1"/>
        <v>DDD3</v>
      </c>
      <c r="Q56" s="231">
        <f t="shared" si="2"/>
        <v>0.91666666666666663</v>
      </c>
      <c r="R56" s="231">
        <f t="shared" si="3"/>
        <v>1.25</v>
      </c>
    </row>
    <row r="57" spans="2:28" ht="18.5" x14ac:dyDescent="0.45">
      <c r="B57" s="138"/>
      <c r="C57" s="139"/>
      <c r="D57" s="128"/>
      <c r="E57" s="129"/>
      <c r="F57" s="248"/>
      <c r="G57" s="249"/>
      <c r="H57" s="249"/>
      <c r="I57" s="250"/>
      <c r="J57" s="248"/>
      <c r="K57" s="249"/>
      <c r="L57" s="249"/>
      <c r="M57" s="250"/>
      <c r="O57" s="229">
        <f t="shared" si="0"/>
        <v>0</v>
      </c>
      <c r="P57" s="230">
        <f t="shared" si="1"/>
        <v>0</v>
      </c>
      <c r="Q57" s="231">
        <f t="shared" si="2"/>
        <v>0</v>
      </c>
      <c r="R57" s="231">
        <f t="shared" si="3"/>
        <v>0</v>
      </c>
      <c r="Y57" s="74"/>
      <c r="Z57" s="74"/>
      <c r="AA57" s="74"/>
      <c r="AB57" s="74"/>
    </row>
    <row r="58" spans="2:28" ht="18.5" x14ac:dyDescent="0.45">
      <c r="B58" s="138" t="s">
        <v>180</v>
      </c>
      <c r="C58" s="139">
        <v>0.91666666666666663</v>
      </c>
      <c r="D58" s="128">
        <v>1.25</v>
      </c>
      <c r="E58" s="129">
        <f>D58-C58</f>
        <v>0.33333333333333337</v>
      </c>
      <c r="F58" s="248" t="str">
        <f>'Dvr '!A54</f>
        <v xml:space="preserve">Ahmed Ali Al-Dossary </v>
      </c>
      <c r="G58" s="249"/>
      <c r="H58" s="249"/>
      <c r="I58" s="250"/>
      <c r="J58" s="248"/>
      <c r="K58" s="249"/>
      <c r="L58" s="249"/>
      <c r="M58" s="250"/>
      <c r="O58" s="229">
        <f t="shared" si="0"/>
        <v>0.33333333333333337</v>
      </c>
      <c r="P58" s="230" t="str">
        <f t="shared" si="1"/>
        <v>DDD3</v>
      </c>
      <c r="Q58" s="231">
        <f t="shared" si="2"/>
        <v>0.91666666666666663</v>
      </c>
      <c r="R58" s="231">
        <f t="shared" si="3"/>
        <v>1.25</v>
      </c>
      <c r="Y58" s="74"/>
      <c r="Z58" s="74"/>
      <c r="AA58" s="74"/>
      <c r="AB58" s="74"/>
    </row>
    <row r="59" spans="2:28" ht="18.5" x14ac:dyDescent="0.45">
      <c r="B59" s="138"/>
      <c r="C59" s="139"/>
      <c r="D59" s="128"/>
      <c r="E59" s="129"/>
      <c r="F59" s="248"/>
      <c r="G59" s="249"/>
      <c r="H59" s="249"/>
      <c r="I59" s="250"/>
      <c r="J59" s="248"/>
      <c r="K59" s="249"/>
      <c r="L59" s="249"/>
      <c r="M59" s="250"/>
      <c r="O59" s="229">
        <f t="shared" si="0"/>
        <v>0</v>
      </c>
      <c r="P59" s="230">
        <f t="shared" si="1"/>
        <v>0</v>
      </c>
      <c r="Q59" s="231">
        <f t="shared" si="2"/>
        <v>0</v>
      </c>
      <c r="R59" s="231">
        <f t="shared" si="3"/>
        <v>0</v>
      </c>
      <c r="Y59" s="74"/>
      <c r="Z59" s="74"/>
      <c r="AA59" s="74"/>
      <c r="AB59" s="74"/>
    </row>
    <row r="60" spans="2:28" x14ac:dyDescent="0.35">
      <c r="O60" s="229"/>
      <c r="P60" s="230"/>
      <c r="Q60" s="231"/>
      <c r="R60" s="231"/>
      <c r="Y60" s="74"/>
      <c r="Z60" s="74"/>
      <c r="AA60" s="74"/>
      <c r="AB60" s="74"/>
    </row>
    <row r="61" spans="2:28" x14ac:dyDescent="0.35">
      <c r="O61" s="229"/>
      <c r="P61" s="230"/>
      <c r="Q61" s="231"/>
      <c r="R61" s="231"/>
      <c r="Y61" s="74"/>
      <c r="Z61" s="74"/>
      <c r="AA61" s="74"/>
      <c r="AB61" s="74"/>
    </row>
    <row r="62" spans="2:28" x14ac:dyDescent="0.35">
      <c r="O62" s="229"/>
      <c r="P62" s="230"/>
      <c r="Q62" s="231"/>
      <c r="R62" s="231"/>
      <c r="Y62" s="74"/>
      <c r="Z62" s="74"/>
      <c r="AA62" s="74"/>
      <c r="AB62" s="74"/>
    </row>
    <row r="63" spans="2:28" x14ac:dyDescent="0.35">
      <c r="O63" s="229"/>
      <c r="P63" s="230"/>
      <c r="Q63" s="231"/>
      <c r="R63" s="231"/>
      <c r="Y63" s="74"/>
      <c r="Z63" s="74"/>
      <c r="AA63" s="74"/>
      <c r="AB63" s="74"/>
    </row>
    <row r="64" spans="2:28" ht="18.5" x14ac:dyDescent="0.45">
      <c r="B64" s="17"/>
      <c r="C64" s="17"/>
      <c r="D64" s="17"/>
      <c r="E64" s="18"/>
      <c r="F64" s="21"/>
      <c r="G64" s="21"/>
      <c r="H64" s="21"/>
      <c r="I64" s="21"/>
      <c r="J64" s="17"/>
      <c r="K64" s="17"/>
      <c r="L64" s="17"/>
      <c r="M64" s="17"/>
      <c r="Y64" s="74"/>
      <c r="Z64" s="74"/>
      <c r="AA64" s="74"/>
      <c r="AB64" s="74"/>
    </row>
    <row r="65" spans="2:28" ht="18.5" x14ac:dyDescent="0.45">
      <c r="B65" s="19" t="s">
        <v>21</v>
      </c>
      <c r="C65" s="17"/>
      <c r="D65" s="17"/>
      <c r="E65" s="17"/>
      <c r="F65" s="21"/>
      <c r="G65" s="21"/>
      <c r="H65" s="21"/>
      <c r="I65" s="21"/>
      <c r="J65" s="17"/>
      <c r="K65" s="17"/>
      <c r="L65" s="17"/>
      <c r="M65" s="17"/>
      <c r="Y65" s="74"/>
      <c r="Z65" s="74"/>
      <c r="AA65" s="74"/>
      <c r="AB65" s="74"/>
    </row>
    <row r="66" spans="2:28" ht="18.5" x14ac:dyDescent="0.45">
      <c r="B66" s="16" t="s">
        <v>22</v>
      </c>
      <c r="C66" s="16" t="s">
        <v>17</v>
      </c>
      <c r="D66" s="16" t="s">
        <v>18</v>
      </c>
      <c r="E66" s="16" t="s">
        <v>7</v>
      </c>
      <c r="F66" s="253" t="s">
        <v>19</v>
      </c>
      <c r="G66" s="253"/>
      <c r="H66" s="253"/>
      <c r="I66" s="253"/>
      <c r="J66" s="244" t="s">
        <v>20</v>
      </c>
      <c r="K66" s="245"/>
      <c r="L66" s="245"/>
      <c r="M66" s="246"/>
      <c r="Y66" s="74"/>
      <c r="Z66" s="74"/>
      <c r="AA66" s="74"/>
      <c r="AB66" s="74"/>
    </row>
    <row r="67" spans="2:28" ht="18.5" x14ac:dyDescent="0.45">
      <c r="B67" s="138" t="s">
        <v>194</v>
      </c>
      <c r="C67" s="139">
        <v>0.33333333333333331</v>
      </c>
      <c r="D67" s="128">
        <v>0.66666666666666663</v>
      </c>
      <c r="E67" s="129">
        <v>0.33333333333333331</v>
      </c>
      <c r="F67" s="248" t="str">
        <f>'Dvr '!A23</f>
        <v xml:space="preserve">Omar Salem Al-Harbi </v>
      </c>
      <c r="G67" s="249"/>
      <c r="H67" s="249"/>
      <c r="I67" s="250"/>
      <c r="J67" s="257"/>
      <c r="K67" s="258"/>
      <c r="L67" s="258"/>
      <c r="M67" s="258"/>
    </row>
    <row r="68" spans="2:28" ht="18.5" x14ac:dyDescent="0.45">
      <c r="B68" s="138"/>
      <c r="C68" s="139"/>
      <c r="D68" s="128"/>
      <c r="E68" s="129"/>
      <c r="F68" s="259"/>
      <c r="G68" s="260"/>
      <c r="H68" s="260"/>
      <c r="I68" s="257"/>
      <c r="J68" s="259"/>
      <c r="K68" s="260"/>
      <c r="L68" s="260"/>
      <c r="M68" s="257"/>
    </row>
    <row r="69" spans="2:28" ht="18.5" x14ac:dyDescent="0.45">
      <c r="B69" s="127"/>
      <c r="C69" s="128"/>
      <c r="D69" s="128"/>
      <c r="E69" s="129"/>
      <c r="F69" s="259"/>
      <c r="G69" s="260"/>
      <c r="H69" s="260"/>
      <c r="I69" s="257"/>
      <c r="J69" s="257"/>
      <c r="K69" s="258"/>
      <c r="L69" s="258"/>
      <c r="M69" s="258"/>
      <c r="O69" s="75"/>
      <c r="P69" s="75"/>
      <c r="Q69" s="75"/>
      <c r="R69" s="75"/>
    </row>
    <row r="70" spans="2:28" ht="18.5" x14ac:dyDescent="0.45">
      <c r="B70" s="17"/>
      <c r="C70" s="17"/>
      <c r="D70" s="17"/>
      <c r="E70" s="17"/>
      <c r="F70" s="21"/>
      <c r="G70" s="21"/>
      <c r="H70" s="21"/>
      <c r="I70" s="21"/>
      <c r="J70" s="17"/>
      <c r="K70" s="17"/>
      <c r="L70" s="17"/>
      <c r="M70" s="17"/>
      <c r="O70" s="75"/>
      <c r="P70" s="75"/>
      <c r="Q70" s="75"/>
      <c r="R70" s="75"/>
    </row>
    <row r="71" spans="2:28" ht="18.5" x14ac:dyDescent="0.45">
      <c r="B71" s="20" t="s">
        <v>28</v>
      </c>
      <c r="C71" s="17"/>
      <c r="D71" s="17"/>
      <c r="E71" s="17"/>
      <c r="F71" s="21"/>
      <c r="G71" s="21"/>
      <c r="H71" s="21"/>
      <c r="I71" s="22" t="s">
        <v>23</v>
      </c>
      <c r="J71" s="17"/>
      <c r="K71" s="17"/>
      <c r="L71" s="17"/>
      <c r="M71" s="17"/>
      <c r="O71" s="75"/>
      <c r="P71" s="75"/>
      <c r="Q71" s="75"/>
      <c r="R71" s="75"/>
    </row>
    <row r="72" spans="2:28" ht="18.5" x14ac:dyDescent="0.45">
      <c r="B72" s="16" t="s">
        <v>24</v>
      </c>
      <c r="C72" s="253" t="s">
        <v>19</v>
      </c>
      <c r="D72" s="253"/>
      <c r="E72" s="253"/>
      <c r="F72" s="253"/>
      <c r="G72" s="17"/>
      <c r="H72" s="17"/>
      <c r="I72" s="253" t="s">
        <v>19</v>
      </c>
      <c r="J72" s="253"/>
      <c r="K72" s="253"/>
      <c r="L72" s="253"/>
      <c r="M72" s="17"/>
      <c r="O72" s="75"/>
      <c r="P72" s="75"/>
      <c r="Q72" s="75"/>
      <c r="R72" s="75"/>
    </row>
    <row r="73" spans="2:28" ht="18.5" x14ac:dyDescent="0.45">
      <c r="B73" s="127"/>
      <c r="C73" s="258"/>
      <c r="D73" s="258"/>
      <c r="E73" s="258"/>
      <c r="F73" s="258"/>
      <c r="G73" s="17"/>
      <c r="H73" s="17"/>
      <c r="I73" s="247" t="str">
        <f>'Dvr '!A12</f>
        <v>Ali Hassan Almeer</v>
      </c>
      <c r="J73" s="247"/>
      <c r="K73" s="247"/>
      <c r="L73" s="247"/>
      <c r="M73" s="17"/>
      <c r="O73" s="75"/>
      <c r="P73" s="75"/>
      <c r="Q73" s="75"/>
      <c r="R73" s="75"/>
    </row>
    <row r="74" spans="2:28" ht="18.5" x14ac:dyDescent="0.45">
      <c r="B74" s="127"/>
      <c r="C74" s="259"/>
      <c r="D74" s="260"/>
      <c r="E74" s="260"/>
      <c r="F74" s="257"/>
      <c r="G74" s="17"/>
      <c r="H74" s="17"/>
      <c r="I74" s="247" t="str">
        <f>'Dvr '!A18</f>
        <v>Abdulkareem Hamid Al-Ghamdi</v>
      </c>
      <c r="J74" s="247"/>
      <c r="K74" s="247"/>
      <c r="L74" s="247"/>
      <c r="M74" s="17"/>
    </row>
    <row r="75" spans="2:28" ht="18.5" x14ac:dyDescent="0.45">
      <c r="B75" s="127"/>
      <c r="C75" s="259"/>
      <c r="D75" s="260"/>
      <c r="E75" s="260"/>
      <c r="F75" s="257"/>
      <c r="G75" s="17"/>
      <c r="H75" s="17"/>
      <c r="I75" s="247" t="str">
        <f>'Dvr '!A26</f>
        <v xml:space="preserve">Zaki Ali Al-Hendar </v>
      </c>
      <c r="J75" s="247"/>
      <c r="K75" s="247"/>
      <c r="L75" s="247"/>
      <c r="M75" s="17"/>
    </row>
    <row r="76" spans="2:28" ht="18.5" x14ac:dyDescent="0.45">
      <c r="B76" s="127"/>
      <c r="C76" s="259"/>
      <c r="D76" s="260"/>
      <c r="E76" s="260"/>
      <c r="F76" s="257"/>
      <c r="I76" s="247" t="str">
        <f>'Dvr '!A52</f>
        <v>Saleh Hussein Al-Saleh</v>
      </c>
      <c r="J76" s="247"/>
      <c r="K76" s="247"/>
      <c r="L76" s="247"/>
    </row>
    <row r="77" spans="2:28" ht="18.5" x14ac:dyDescent="0.45">
      <c r="B77" s="130"/>
      <c r="C77" s="275"/>
      <c r="D77" s="275"/>
      <c r="E77" s="275"/>
      <c r="F77" s="275"/>
      <c r="I77" s="247" t="str">
        <f>'Dvr '!A28</f>
        <v>Ali Mohammed Alhadi</v>
      </c>
      <c r="J77" s="247"/>
      <c r="K77" s="247"/>
      <c r="L77" s="247"/>
    </row>
    <row r="78" spans="2:28" ht="18.5" x14ac:dyDescent="0.45">
      <c r="B78" s="130"/>
      <c r="C78" s="258"/>
      <c r="D78" s="258"/>
      <c r="E78" s="258"/>
      <c r="F78" s="258"/>
      <c r="I78" s="247" t="str">
        <f>'Dvr '!A27</f>
        <v>Vacancy1</v>
      </c>
      <c r="J78" s="247"/>
      <c r="K78" s="247"/>
      <c r="L78" s="247"/>
    </row>
    <row r="79" spans="2:28" ht="18.5" x14ac:dyDescent="0.45">
      <c r="I79" s="247" t="str">
        <f>'Dvr '!A25</f>
        <v>Faisal Abdul Rahman Al Naghmosh</v>
      </c>
      <c r="J79" s="247"/>
      <c r="K79" s="247"/>
      <c r="L79" s="247"/>
    </row>
    <row r="80" spans="2:28" ht="18.5" x14ac:dyDescent="0.45">
      <c r="I80" s="247" t="str">
        <f>'Dvr '!A19</f>
        <v xml:space="preserve">Abdullah Abbas Al-Mari </v>
      </c>
      <c r="J80" s="247"/>
      <c r="K80" s="247"/>
      <c r="L80" s="247"/>
    </row>
    <row r="81" spans="9:12" ht="18.5" x14ac:dyDescent="0.45">
      <c r="I81" s="247" t="str">
        <f>'Dvr '!A20</f>
        <v>Ali Fadel Al-Hamada</v>
      </c>
      <c r="J81" s="247"/>
      <c r="K81" s="247"/>
      <c r="L81" s="247"/>
    </row>
    <row r="82" spans="9:12" ht="18.5" x14ac:dyDescent="0.45">
      <c r="I82" s="247" t="str">
        <f>'Dvr '!A29</f>
        <v>Qasim Abdullah Al-Muhanna</v>
      </c>
      <c r="J82" s="247"/>
      <c r="K82" s="247"/>
      <c r="L82" s="247"/>
    </row>
    <row r="83" spans="9:12" ht="18.5" x14ac:dyDescent="0.45">
      <c r="I83" s="254" t="str">
        <f>'Dvr '!A44</f>
        <v>Abdullah Fayez Al-Subaie</v>
      </c>
      <c r="J83" s="255"/>
      <c r="K83" s="255"/>
      <c r="L83" s="256"/>
    </row>
    <row r="84" spans="9:12" ht="18.5" x14ac:dyDescent="0.45">
      <c r="I84" s="254" t="str">
        <f>'Dvr '!A49</f>
        <v>Ismail Khalifa Al- Amal</v>
      </c>
      <c r="J84" s="255"/>
      <c r="K84" s="255"/>
      <c r="L84" s="256"/>
    </row>
    <row r="85" spans="9:12" ht="18.5" x14ac:dyDescent="0.45">
      <c r="I85" s="254" t="str">
        <f>'Dvr '!A11</f>
        <v>Vacancy2</v>
      </c>
      <c r="J85" s="255"/>
      <c r="K85" s="255"/>
      <c r="L85" s="256"/>
    </row>
    <row r="86" spans="9:12" ht="18.5" x14ac:dyDescent="0.45">
      <c r="I86" s="254" t="str">
        <f>'Dvr '!A13</f>
        <v>Mohammed Khaled Al-Muhanna</v>
      </c>
      <c r="J86" s="255"/>
      <c r="K86" s="255"/>
      <c r="L86" s="256"/>
    </row>
    <row r="87" spans="9:12" ht="18.5" x14ac:dyDescent="0.45">
      <c r="I87" s="254" t="str">
        <f>'Dvr '!A39</f>
        <v xml:space="preserve">Muhammad Ali Al-Nasser  </v>
      </c>
      <c r="J87" s="255"/>
      <c r="K87" s="255"/>
      <c r="L87" s="256"/>
    </row>
  </sheetData>
  <mergeCells count="133">
    <mergeCell ref="F35:I35"/>
    <mergeCell ref="F37:I37"/>
    <mergeCell ref="F39:I39"/>
    <mergeCell ref="F41:I41"/>
    <mergeCell ref="F43:I43"/>
    <mergeCell ref="F15:I15"/>
    <mergeCell ref="F32:I32"/>
    <mergeCell ref="F18:I18"/>
    <mergeCell ref="F28:I28"/>
    <mergeCell ref="F26:I26"/>
    <mergeCell ref="F31:I31"/>
    <mergeCell ref="F30:I30"/>
    <mergeCell ref="F21:I21"/>
    <mergeCell ref="F22:I22"/>
    <mergeCell ref="F23:I23"/>
    <mergeCell ref="F25:I25"/>
    <mergeCell ref="F29:I29"/>
    <mergeCell ref="F27:I27"/>
    <mergeCell ref="I87:L87"/>
    <mergeCell ref="I80:L80"/>
    <mergeCell ref="I85:L85"/>
    <mergeCell ref="I81:L81"/>
    <mergeCell ref="I82:L82"/>
    <mergeCell ref="I79:L79"/>
    <mergeCell ref="I78:L78"/>
    <mergeCell ref="J54:M54"/>
    <mergeCell ref="J48:M48"/>
    <mergeCell ref="I76:L76"/>
    <mergeCell ref="I75:L75"/>
    <mergeCell ref="J59:M59"/>
    <mergeCell ref="I83:L83"/>
    <mergeCell ref="I77:L77"/>
    <mergeCell ref="F59:I59"/>
    <mergeCell ref="C74:F74"/>
    <mergeCell ref="F68:I68"/>
    <mergeCell ref="F50:I50"/>
    <mergeCell ref="F54:I54"/>
    <mergeCell ref="F53:I53"/>
    <mergeCell ref="J53:M53"/>
    <mergeCell ref="C75:F75"/>
    <mergeCell ref="I86:L86"/>
    <mergeCell ref="F52:I52"/>
    <mergeCell ref="I84:L84"/>
    <mergeCell ref="F67:I67"/>
    <mergeCell ref="F48:I48"/>
    <mergeCell ref="F36:I36"/>
    <mergeCell ref="J36:M36"/>
    <mergeCell ref="J44:M44"/>
    <mergeCell ref="C76:F76"/>
    <mergeCell ref="C77:F77"/>
    <mergeCell ref="C78:F78"/>
    <mergeCell ref="J43:M43"/>
    <mergeCell ref="F44:I44"/>
    <mergeCell ref="J69:M69"/>
    <mergeCell ref="I72:L72"/>
    <mergeCell ref="J67:M67"/>
    <mergeCell ref="F55:I55"/>
    <mergeCell ref="J55:M55"/>
    <mergeCell ref="F40:I40"/>
    <mergeCell ref="J52:M52"/>
    <mergeCell ref="J50:M50"/>
    <mergeCell ref="J42:M42"/>
    <mergeCell ref="F42:I42"/>
    <mergeCell ref="F58:I58"/>
    <mergeCell ref="F38:I38"/>
    <mergeCell ref="F51:I51"/>
    <mergeCell ref="I74:L74"/>
    <mergeCell ref="I73:L73"/>
    <mergeCell ref="F69:I69"/>
    <mergeCell ref="J38:M38"/>
    <mergeCell ref="F14:I14"/>
    <mergeCell ref="J34:M34"/>
    <mergeCell ref="J56:M56"/>
    <mergeCell ref="J57:M57"/>
    <mergeCell ref="J68:M68"/>
    <mergeCell ref="C72:F72"/>
    <mergeCell ref="C73:F73"/>
    <mergeCell ref="F66:I66"/>
    <mergeCell ref="J66:M66"/>
    <mergeCell ref="F56:I56"/>
    <mergeCell ref="J51:M51"/>
    <mergeCell ref="F49:I49"/>
    <mergeCell ref="F57:I57"/>
    <mergeCell ref="F47:I47"/>
    <mergeCell ref="J47:M47"/>
    <mergeCell ref="J35:M35"/>
    <mergeCell ref="J37:M37"/>
    <mergeCell ref="J39:M39"/>
    <mergeCell ref="J41:M41"/>
    <mergeCell ref="J49:M49"/>
    <mergeCell ref="F34:I34"/>
    <mergeCell ref="J12:M12"/>
    <mergeCell ref="J22:M22"/>
    <mergeCell ref="F16:I16"/>
    <mergeCell ref="J19:M19"/>
    <mergeCell ref="J14:M14"/>
    <mergeCell ref="F46:I46"/>
    <mergeCell ref="J40:M40"/>
    <mergeCell ref="J58:M58"/>
    <mergeCell ref="J13:M13"/>
    <mergeCell ref="J16:M16"/>
    <mergeCell ref="J32:M32"/>
    <mergeCell ref="J28:M28"/>
    <mergeCell ref="J25:M25"/>
    <mergeCell ref="J31:M31"/>
    <mergeCell ref="J33:M33"/>
    <mergeCell ref="J26:M26"/>
    <mergeCell ref="J18:M18"/>
    <mergeCell ref="J21:M21"/>
    <mergeCell ref="J30:M30"/>
    <mergeCell ref="J29:M29"/>
    <mergeCell ref="J27:M27"/>
    <mergeCell ref="J46:M46"/>
    <mergeCell ref="F33:I33"/>
    <mergeCell ref="B4:C4"/>
    <mergeCell ref="D4:E4"/>
    <mergeCell ref="F8:I8"/>
    <mergeCell ref="J8:M8"/>
    <mergeCell ref="F24:I24"/>
    <mergeCell ref="F9:I9"/>
    <mergeCell ref="J9:M9"/>
    <mergeCell ref="J20:M20"/>
    <mergeCell ref="F12:I12"/>
    <mergeCell ref="F20:I20"/>
    <mergeCell ref="F19:I19"/>
    <mergeCell ref="J15:M15"/>
    <mergeCell ref="J17:M17"/>
    <mergeCell ref="J10:M10"/>
    <mergeCell ref="J24:M24"/>
    <mergeCell ref="J23:M23"/>
    <mergeCell ref="F10:I10"/>
    <mergeCell ref="J11:M11"/>
    <mergeCell ref="F11:I11"/>
  </mergeCells>
  <conditionalFormatting sqref="C10:D13 C15:D17">
    <cfRule type="containsText" dxfId="91" priority="101" operator="containsText" text="N">
      <formula>NOT(ISERROR(SEARCH("N",C10)))</formula>
    </cfRule>
  </conditionalFormatting>
  <conditionalFormatting sqref="C10:D59">
    <cfRule type="containsText" dxfId="90" priority="11" operator="containsText" text="TC">
      <formula>NOT(ISERROR(SEARCH("TC",C10)))</formula>
    </cfRule>
  </conditionalFormatting>
  <conditionalFormatting sqref="C47:D51">
    <cfRule type="containsText" dxfId="89" priority="33" operator="containsText" text="N">
      <formula>NOT(ISERROR(SEARCH("N",C47)))</formula>
    </cfRule>
  </conditionalFormatting>
  <conditionalFormatting sqref="C53:D59">
    <cfRule type="containsText" dxfId="88" priority="12" operator="containsText" text="N">
      <formula>NOT(ISERROR(SEARCH("N",C53)))</formula>
    </cfRule>
  </conditionalFormatting>
  <conditionalFormatting sqref="C10:E59">
    <cfRule type="containsText" dxfId="87" priority="1" operator="containsText" text="MLD5">
      <formula>NOT(ISERROR(SEARCH("MLD5",C10)))</formula>
    </cfRule>
    <cfRule type="containsText" dxfId="86" priority="2" operator="containsText" text="MLD4">
      <formula>NOT(ISERROR(SEARCH("MLD4",C10)))</formula>
    </cfRule>
    <cfRule type="containsText" dxfId="85" priority="3" operator="containsText" text="MLD2">
      <formula>NOT(ISERROR(SEARCH("MLD2",C10)))</formula>
    </cfRule>
  </conditionalFormatting>
  <conditionalFormatting sqref="C14:E14">
    <cfRule type="containsText" dxfId="84" priority="83" operator="containsText" text="N">
      <formula>NOT(ISERROR(SEARCH("N",C14)))</formula>
    </cfRule>
  </conditionalFormatting>
  <conditionalFormatting sqref="C18:E46">
    <cfRule type="containsText" dxfId="83" priority="25" operator="containsText" text="N">
      <formula>NOT(ISERROR(SEARCH("N",C18)))</formula>
    </cfRule>
  </conditionalFormatting>
  <conditionalFormatting sqref="C52:E52">
    <cfRule type="containsText" dxfId="82" priority="17" operator="containsText" text="N">
      <formula>NOT(ISERROR(SEARCH("N",C52)))</formula>
    </cfRule>
  </conditionalFormatting>
  <conditionalFormatting sqref="C73:F78 I73:L87 F9:I12 F14:I16 F18:I59 F67:I69">
    <cfRule type="duplicateValues" dxfId="81" priority="24530"/>
  </conditionalFormatting>
  <conditionalFormatting sqref="E10:E13 E15:E17">
    <cfRule type="containsText" dxfId="80" priority="94" operator="containsText" text="SP">
      <formula>NOT(ISERROR(SEARCH("SP",E10)))</formula>
    </cfRule>
    <cfRule type="containsText" dxfId="79" priority="95" operator="containsText" text="STB">
      <formula>NOT(ISERROR(SEARCH("STB",E10)))</formula>
    </cfRule>
    <cfRule type="containsText" dxfId="78" priority="96" operator="containsText" text="MLD">
      <formula>NOT(ISERROR(SEARCH("MLD",E10)))</formula>
    </cfRule>
  </conditionalFormatting>
  <conditionalFormatting sqref="E10:E17">
    <cfRule type="containsText" dxfId="77" priority="89" operator="containsText" text="N">
      <formula>NOT(ISERROR(SEARCH("N",E10)))</formula>
    </cfRule>
  </conditionalFormatting>
  <conditionalFormatting sqref="E14">
    <cfRule type="containsText" dxfId="76" priority="85" operator="containsText" text="SP">
      <formula>NOT(ISERROR(SEARCH("SP",E14)))</formula>
    </cfRule>
    <cfRule type="containsText" dxfId="75" priority="86" operator="containsText" text="STB">
      <formula>NOT(ISERROR(SEARCH("STB",E14)))</formula>
    </cfRule>
    <cfRule type="containsText" dxfId="74" priority="87" operator="containsText" text="MLD">
      <formula>NOT(ISERROR(SEARCH("MLD",E14)))</formula>
    </cfRule>
    <cfRule type="containsText" dxfId="73" priority="88" operator="containsText" text="TC">
      <formula>NOT(ISERROR(SEARCH("TC",E14)))</formula>
    </cfRule>
  </conditionalFormatting>
  <conditionalFormatting sqref="E18:E40">
    <cfRule type="containsText" dxfId="72" priority="26" operator="containsText" text="SP">
      <formula>NOT(ISERROR(SEARCH("SP",E18)))</formula>
    </cfRule>
    <cfRule type="containsText" dxfId="71" priority="27" operator="containsText" text="STB">
      <formula>NOT(ISERROR(SEARCH("STB",E18)))</formula>
    </cfRule>
    <cfRule type="containsText" dxfId="70" priority="28" operator="containsText" text="MLD">
      <formula>NOT(ISERROR(SEARCH("MLD",E18)))</formula>
    </cfRule>
  </conditionalFormatting>
  <conditionalFormatting sqref="E41:E51">
    <cfRule type="containsText" dxfId="69" priority="36" operator="containsText" text="SP">
      <formula>NOT(ISERROR(SEARCH("SP",E41)))</formula>
    </cfRule>
    <cfRule type="containsText" dxfId="68" priority="37" operator="containsText" text="STB">
      <formula>NOT(ISERROR(SEARCH("STB",E41)))</formula>
    </cfRule>
    <cfRule type="containsText" dxfId="67" priority="38" operator="containsText" text="MLD">
      <formula>NOT(ISERROR(SEARCH("MLD",E41)))</formula>
    </cfRule>
  </conditionalFormatting>
  <conditionalFormatting sqref="E47:E51">
    <cfRule type="containsText" dxfId="66" priority="35" operator="containsText" text="N">
      <formula>NOT(ISERROR(SEARCH("N",E47)))</formula>
    </cfRule>
  </conditionalFormatting>
  <conditionalFormatting sqref="E48">
    <cfRule type="containsText" dxfId="65" priority="34" operator="containsText" text="TC">
      <formula>NOT(ISERROR(SEARCH("TC",E48)))</formula>
    </cfRule>
  </conditionalFormatting>
  <conditionalFormatting sqref="E52:E53">
    <cfRule type="containsText" dxfId="64" priority="18" operator="containsText" text="SP">
      <formula>NOT(ISERROR(SEARCH("SP",E52)))</formula>
    </cfRule>
    <cfRule type="containsText" dxfId="63" priority="19" operator="containsText" text="STB">
      <formula>NOT(ISERROR(SEARCH("STB",E52)))</formula>
    </cfRule>
    <cfRule type="containsText" dxfId="62" priority="20" operator="containsText" text="MLD">
      <formula>NOT(ISERROR(SEARCH("MLD",E52)))</formula>
    </cfRule>
  </conditionalFormatting>
  <conditionalFormatting sqref="E53:E59">
    <cfRule type="containsText" dxfId="61" priority="4" operator="containsText" text="N">
      <formula>NOT(ISERROR(SEARCH("N",E53)))</formula>
    </cfRule>
  </conditionalFormatting>
  <conditionalFormatting sqref="E54:E59">
    <cfRule type="containsText" dxfId="60" priority="5" operator="containsText" text="SP">
      <formula>NOT(ISERROR(SEARCH("SP",E54)))</formula>
    </cfRule>
    <cfRule type="containsText" dxfId="59" priority="6" operator="containsText" text="STB">
      <formula>NOT(ISERROR(SEARCH("STB",E54)))</formula>
    </cfRule>
    <cfRule type="containsText" dxfId="58" priority="7" operator="containsText" text="MLD">
      <formula>NOT(ISERROR(SEARCH("MLD",E54)))</formula>
    </cfRule>
  </conditionalFormatting>
  <conditionalFormatting sqref="E67:E68">
    <cfRule type="containsText" dxfId="57" priority="331" operator="containsText" text="MLD5">
      <formula>NOT(ISERROR(SEARCH("MLD5",E67)))</formula>
    </cfRule>
    <cfRule type="containsText" dxfId="56" priority="332" operator="containsText" text="MLD4">
      <formula>NOT(ISERROR(SEARCH("MLD4",E67)))</formula>
    </cfRule>
    <cfRule type="containsText" dxfId="55" priority="333" operator="containsText" text="MLD2">
      <formula>NOT(ISERROR(SEARCH("MLD2",E67)))</formula>
    </cfRule>
    <cfRule type="containsText" dxfId="54" priority="334" operator="containsText" text="N">
      <formula>NOT(ISERROR(SEARCH("N",E67)))</formula>
    </cfRule>
    <cfRule type="containsText" dxfId="53" priority="335" operator="containsText" text="SP">
      <formula>NOT(ISERROR(SEARCH("SP",E67)))</formula>
    </cfRule>
    <cfRule type="containsText" dxfId="52" priority="336" operator="containsText" text="STB">
      <formula>NOT(ISERROR(SEARCH("STB",E67)))</formula>
    </cfRule>
    <cfRule type="containsText" dxfId="51" priority="337" operator="containsText" text="MLD">
      <formula>NOT(ISERROR(SEARCH("MLD",E67)))</formula>
    </cfRule>
  </conditionalFormatting>
  <pageMargins left="0.7" right="0.7" top="0.75" bottom="0.75" header="0.3" footer="0.3"/>
  <pageSetup paperSize="9" scale="40" orientation="portrait" r:id="rId1"/>
  <headerFooter>
    <oddHeader>&amp;R&amp;D</oddHeader>
  </headerFooter>
  <colBreaks count="1" manualBreakCount="1">
    <brk id="14" max="1048575" man="1"/>
  </col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2:R15"/>
  <sheetViews>
    <sheetView zoomScale="110" zoomScaleNormal="110" workbookViewId="0">
      <selection activeCell="B20" sqref="B20"/>
    </sheetView>
  </sheetViews>
  <sheetFormatPr defaultColWidth="9.1796875" defaultRowHeight="14.5" x14ac:dyDescent="0.35"/>
  <cols>
    <col min="1" max="1" width="40" style="5" customWidth="1"/>
    <col min="2" max="2" width="64.81640625" style="5" bestFit="1" customWidth="1"/>
    <col min="3" max="9" width="10.81640625" style="5" bestFit="1" customWidth="1"/>
    <col min="10" max="16384" width="9.1796875" style="5"/>
  </cols>
  <sheetData>
    <row r="2" spans="1:18" x14ac:dyDescent="0.35">
      <c r="A2" s="279" t="s">
        <v>27</v>
      </c>
      <c r="B2" s="279"/>
      <c r="C2" s="279"/>
      <c r="D2" s="279"/>
      <c r="E2" s="279"/>
    </row>
    <row r="3" spans="1:18" x14ac:dyDescent="0.35">
      <c r="A3" s="279"/>
      <c r="B3" s="279"/>
      <c r="C3" s="279"/>
      <c r="D3" s="279"/>
      <c r="E3" s="279"/>
    </row>
    <row r="4" spans="1:18" x14ac:dyDescent="0.35">
      <c r="A4" s="279"/>
      <c r="B4" s="279"/>
      <c r="C4" s="279"/>
      <c r="D4" s="279"/>
      <c r="E4" s="279"/>
    </row>
    <row r="6" spans="1:18" x14ac:dyDescent="0.35">
      <c r="A6" s="280" t="s">
        <v>51</v>
      </c>
      <c r="B6" s="281" t="s">
        <v>15</v>
      </c>
    </row>
    <row r="7" spans="1:18" x14ac:dyDescent="0.35">
      <c r="A7" s="280"/>
      <c r="B7" s="281"/>
    </row>
    <row r="8" spans="1:18" ht="15" customHeight="1" thickBot="1" x14ac:dyDescent="0.4">
      <c r="A8" s="25"/>
      <c r="B8" s="25"/>
      <c r="C8" s="26"/>
      <c r="D8" s="26"/>
      <c r="E8" s="26"/>
      <c r="F8" s="26"/>
      <c r="G8" s="26"/>
      <c r="H8" s="26"/>
      <c r="I8" s="26"/>
    </row>
    <row r="9" spans="1:18" ht="18" customHeight="1" thickBot="1" x14ac:dyDescent="0.5">
      <c r="A9" s="27"/>
      <c r="B9" s="27"/>
      <c r="C9" s="28">
        <f>'Dvr '!B3</f>
        <v>45928</v>
      </c>
      <c r="D9" s="29">
        <f t="shared" ref="D9:I9" si="0">C9+1</f>
        <v>45929</v>
      </c>
      <c r="E9" s="29">
        <f t="shared" si="0"/>
        <v>45930</v>
      </c>
      <c r="F9" s="29">
        <f t="shared" si="0"/>
        <v>45931</v>
      </c>
      <c r="G9" s="29">
        <f t="shared" si="0"/>
        <v>45932</v>
      </c>
      <c r="H9" s="29">
        <f t="shared" si="0"/>
        <v>45933</v>
      </c>
      <c r="I9" s="30">
        <f t="shared" si="0"/>
        <v>45934</v>
      </c>
    </row>
    <row r="10" spans="1:18" ht="19" thickBot="1" x14ac:dyDescent="0.5">
      <c r="A10" s="31" t="s">
        <v>25</v>
      </c>
      <c r="B10" s="32" t="s">
        <v>26</v>
      </c>
      <c r="C10" s="33">
        <f>C9</f>
        <v>45928</v>
      </c>
      <c r="D10" s="34">
        <f t="shared" ref="D10:I10" si="1">D9</f>
        <v>45929</v>
      </c>
      <c r="E10" s="34">
        <f t="shared" si="1"/>
        <v>45930</v>
      </c>
      <c r="F10" s="34">
        <f t="shared" si="1"/>
        <v>45931</v>
      </c>
      <c r="G10" s="34">
        <f t="shared" si="1"/>
        <v>45932</v>
      </c>
      <c r="H10" s="34">
        <f t="shared" si="1"/>
        <v>45933</v>
      </c>
      <c r="I10" s="35">
        <f t="shared" si="1"/>
        <v>45934</v>
      </c>
    </row>
    <row r="11" spans="1:18" ht="15.5" x14ac:dyDescent="0.35">
      <c r="A11" s="36"/>
      <c r="B11" s="37"/>
      <c r="C11" s="38"/>
      <c r="D11" s="39"/>
      <c r="E11" s="39"/>
      <c r="F11" s="40"/>
      <c r="G11" s="39"/>
      <c r="H11" s="39"/>
      <c r="I11" s="41"/>
      <c r="K11" s="42"/>
      <c r="L11" s="42"/>
      <c r="M11" s="42"/>
      <c r="N11" s="43"/>
      <c r="O11" s="43"/>
      <c r="P11" s="42"/>
      <c r="Q11" s="42"/>
      <c r="R11" s="42"/>
    </row>
    <row r="12" spans="1:18" ht="15.5" x14ac:dyDescent="0.35">
      <c r="A12" s="36"/>
      <c r="B12" s="37"/>
      <c r="C12" s="38"/>
      <c r="D12" s="39"/>
      <c r="E12" s="39"/>
      <c r="F12" s="40"/>
      <c r="G12" s="39"/>
      <c r="H12" s="39"/>
      <c r="I12" s="41"/>
      <c r="K12" s="42"/>
      <c r="L12" s="42"/>
      <c r="M12" s="42"/>
      <c r="N12" s="43"/>
      <c r="O12" s="43"/>
      <c r="P12" s="42"/>
      <c r="Q12" s="42"/>
      <c r="R12" s="42"/>
    </row>
    <row r="13" spans="1:18" ht="15.5" x14ac:dyDescent="0.35">
      <c r="A13" s="36"/>
      <c r="B13" s="44"/>
      <c r="C13" s="45"/>
      <c r="D13" s="40"/>
      <c r="E13" s="46"/>
      <c r="F13" s="47"/>
      <c r="G13" s="46"/>
      <c r="H13" s="46"/>
      <c r="I13" s="48"/>
    </row>
    <row r="14" spans="1:18" ht="15.5" x14ac:dyDescent="0.35">
      <c r="A14" s="36"/>
      <c r="B14" s="44"/>
      <c r="C14" s="45"/>
      <c r="D14" s="40"/>
      <c r="E14" s="46"/>
      <c r="F14" s="46"/>
      <c r="G14" s="46"/>
      <c r="H14" s="46"/>
      <c r="I14" s="48"/>
    </row>
    <row r="15" spans="1:18" ht="16" thickBot="1" x14ac:dyDescent="0.4">
      <c r="A15" s="46"/>
      <c r="B15" s="44"/>
      <c r="C15" s="49"/>
      <c r="D15" s="50"/>
      <c r="E15" s="51"/>
      <c r="F15" s="52"/>
      <c r="G15" s="51"/>
      <c r="H15" s="51"/>
      <c r="I15" s="53"/>
    </row>
  </sheetData>
  <mergeCells count="3">
    <mergeCell ref="A2:E4"/>
    <mergeCell ref="A6:A7"/>
    <mergeCell ref="B6:B7"/>
  </mergeCells>
  <pageMargins left="0.7" right="0.7" top="0.75" bottom="0.75" header="0.3" footer="0.3"/>
  <pageSetup paperSize="9" scale="72" orientation="landscape" r:id="rId1"/>
  <headerFooter>
    <oddHeader>&amp;R&amp;D</oddHead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F50"/>
  <sheetViews>
    <sheetView topLeftCell="A6" zoomScale="85" zoomScaleNormal="85" workbookViewId="0">
      <selection activeCell="D44" sqref="D44"/>
    </sheetView>
  </sheetViews>
  <sheetFormatPr defaultColWidth="9.1796875" defaultRowHeight="14.5" x14ac:dyDescent="0.35"/>
  <cols>
    <col min="1" max="2" width="9.1796875" style="5"/>
    <col min="3" max="3" width="30.1796875" style="5" bestFit="1" customWidth="1"/>
    <col min="4" max="4" width="14.81640625" style="5" customWidth="1"/>
    <col min="5" max="16384" width="9.1796875" style="5"/>
  </cols>
  <sheetData>
    <row r="2" spans="1:4" ht="15" customHeight="1" x14ac:dyDescent="0.35">
      <c r="A2" s="279" t="s">
        <v>29</v>
      </c>
      <c r="B2" s="279"/>
      <c r="C2" s="279"/>
      <c r="D2" s="279"/>
    </row>
    <row r="3" spans="1:4" ht="15" customHeight="1" x14ac:dyDescent="0.35">
      <c r="A3" s="279"/>
      <c r="B3" s="279"/>
      <c r="C3" s="279"/>
      <c r="D3" s="279"/>
    </row>
    <row r="4" spans="1:4" ht="15" customHeight="1" x14ac:dyDescent="0.35">
      <c r="A4" s="279"/>
      <c r="B4" s="279"/>
      <c r="C4" s="279"/>
      <c r="D4" s="279"/>
    </row>
    <row r="5" spans="1:4" ht="15" customHeight="1" x14ac:dyDescent="1">
      <c r="A5" s="54"/>
      <c r="B5" s="54"/>
      <c r="C5" s="54"/>
      <c r="D5" s="54"/>
    </row>
    <row r="6" spans="1:4" x14ac:dyDescent="0.35">
      <c r="C6" s="55" t="s">
        <v>19</v>
      </c>
      <c r="D6" s="55" t="s">
        <v>86</v>
      </c>
    </row>
    <row r="7" spans="1:4" x14ac:dyDescent="0.35">
      <c r="C7" s="80" t="s">
        <v>53</v>
      </c>
      <c r="D7" s="83" t="s">
        <v>87</v>
      </c>
    </row>
    <row r="8" spans="1:4" x14ac:dyDescent="0.35">
      <c r="C8" s="80" t="s">
        <v>54</v>
      </c>
      <c r="D8" s="81" t="s">
        <v>88</v>
      </c>
    </row>
    <row r="9" spans="1:4" x14ac:dyDescent="0.35">
      <c r="C9" s="80" t="s">
        <v>55</v>
      </c>
      <c r="D9" s="81" t="s">
        <v>89</v>
      </c>
    </row>
    <row r="10" spans="1:4" x14ac:dyDescent="0.35">
      <c r="C10" s="80" t="s">
        <v>56</v>
      </c>
      <c r="D10" s="81" t="s">
        <v>90</v>
      </c>
    </row>
    <row r="11" spans="1:4" x14ac:dyDescent="0.35">
      <c r="C11" s="80" t="s">
        <v>57</v>
      </c>
      <c r="D11" s="81" t="s">
        <v>91</v>
      </c>
    </row>
    <row r="12" spans="1:4" x14ac:dyDescent="0.35">
      <c r="C12" s="80" t="s">
        <v>58</v>
      </c>
      <c r="D12" s="81" t="s">
        <v>92</v>
      </c>
    </row>
    <row r="13" spans="1:4" x14ac:dyDescent="0.35">
      <c r="C13" s="80" t="s">
        <v>59</v>
      </c>
      <c r="D13" s="81" t="s">
        <v>93</v>
      </c>
    </row>
    <row r="14" spans="1:4" x14ac:dyDescent="0.35">
      <c r="C14" s="80" t="s">
        <v>60</v>
      </c>
      <c r="D14" s="81" t="s">
        <v>94</v>
      </c>
    </row>
    <row r="15" spans="1:4" x14ac:dyDescent="0.35">
      <c r="C15" s="80" t="s">
        <v>61</v>
      </c>
      <c r="D15" s="81" t="s">
        <v>95</v>
      </c>
    </row>
    <row r="16" spans="1:4" x14ac:dyDescent="0.35">
      <c r="C16" s="80" t="s">
        <v>62</v>
      </c>
      <c r="D16" s="81" t="s">
        <v>96</v>
      </c>
    </row>
    <row r="17" spans="3:6" x14ac:dyDescent="0.35">
      <c r="C17" s="80" t="s">
        <v>63</v>
      </c>
      <c r="D17" s="81" t="s">
        <v>97</v>
      </c>
    </row>
    <row r="18" spans="3:6" x14ac:dyDescent="0.35">
      <c r="C18" s="80" t="s">
        <v>64</v>
      </c>
      <c r="D18" s="81" t="s">
        <v>98</v>
      </c>
    </row>
    <row r="19" spans="3:6" x14ac:dyDescent="0.35">
      <c r="C19" s="80" t="s">
        <v>65</v>
      </c>
      <c r="D19" s="81" t="s">
        <v>99</v>
      </c>
      <c r="F19" s="56"/>
    </row>
    <row r="20" spans="3:6" x14ac:dyDescent="0.35">
      <c r="C20" s="80" t="s">
        <v>66</v>
      </c>
      <c r="D20" s="81" t="s">
        <v>100</v>
      </c>
    </row>
    <row r="21" spans="3:6" x14ac:dyDescent="0.35">
      <c r="C21" s="80" t="s">
        <v>67</v>
      </c>
      <c r="D21" s="81" t="s">
        <v>101</v>
      </c>
    </row>
    <row r="22" spans="3:6" x14ac:dyDescent="0.35">
      <c r="C22" s="80" t="s">
        <v>68</v>
      </c>
      <c r="D22" s="81" t="s">
        <v>102</v>
      </c>
    </row>
    <row r="23" spans="3:6" x14ac:dyDescent="0.35">
      <c r="C23" s="80" t="s">
        <v>69</v>
      </c>
      <c r="D23" s="81" t="s">
        <v>103</v>
      </c>
    </row>
    <row r="24" spans="3:6" x14ac:dyDescent="0.35">
      <c r="C24" s="80" t="s">
        <v>70</v>
      </c>
      <c r="D24" s="81" t="s">
        <v>104</v>
      </c>
    </row>
    <row r="25" spans="3:6" x14ac:dyDescent="0.35">
      <c r="C25" s="80" t="s">
        <v>71</v>
      </c>
      <c r="D25" s="81" t="s">
        <v>105</v>
      </c>
    </row>
    <row r="26" spans="3:6" x14ac:dyDescent="0.35">
      <c r="C26" s="80" t="s">
        <v>72</v>
      </c>
      <c r="D26" s="81" t="s">
        <v>106</v>
      </c>
    </row>
    <row r="27" spans="3:6" x14ac:dyDescent="0.35">
      <c r="C27" s="80" t="s">
        <v>73</v>
      </c>
      <c r="D27" s="81" t="s">
        <v>107</v>
      </c>
    </row>
    <row r="28" spans="3:6" x14ac:dyDescent="0.35">
      <c r="C28" s="80" t="s">
        <v>74</v>
      </c>
      <c r="D28" s="81" t="s">
        <v>108</v>
      </c>
    </row>
    <row r="29" spans="3:6" x14ac:dyDescent="0.35">
      <c r="C29" s="80" t="s">
        <v>75</v>
      </c>
      <c r="D29" s="81" t="s">
        <v>109</v>
      </c>
    </row>
    <row r="30" spans="3:6" x14ac:dyDescent="0.35">
      <c r="C30" s="80" t="s">
        <v>76</v>
      </c>
      <c r="D30" s="81" t="s">
        <v>110</v>
      </c>
    </row>
    <row r="31" spans="3:6" x14ac:dyDescent="0.35">
      <c r="C31" s="80" t="s">
        <v>77</v>
      </c>
      <c r="D31" s="81" t="s">
        <v>111</v>
      </c>
    </row>
    <row r="32" spans="3:6" x14ac:dyDescent="0.35">
      <c r="C32" s="80" t="s">
        <v>78</v>
      </c>
      <c r="D32" s="81" t="s">
        <v>112</v>
      </c>
    </row>
    <row r="33" spans="3:4" x14ac:dyDescent="0.35">
      <c r="C33" s="80" t="s">
        <v>79</v>
      </c>
      <c r="D33" s="81" t="s">
        <v>113</v>
      </c>
    </row>
    <row r="34" spans="3:4" x14ac:dyDescent="0.35">
      <c r="C34" s="80" t="s">
        <v>80</v>
      </c>
      <c r="D34" s="81" t="s">
        <v>114</v>
      </c>
    </row>
    <row r="35" spans="3:4" x14ac:dyDescent="0.35">
      <c r="C35" s="80" t="s">
        <v>81</v>
      </c>
      <c r="D35" s="81" t="s">
        <v>115</v>
      </c>
    </row>
    <row r="36" spans="3:4" x14ac:dyDescent="0.35">
      <c r="C36" s="80" t="s">
        <v>82</v>
      </c>
      <c r="D36" s="81" t="s">
        <v>116</v>
      </c>
    </row>
    <row r="37" spans="3:4" x14ac:dyDescent="0.35">
      <c r="C37" s="80" t="s">
        <v>83</v>
      </c>
      <c r="D37" s="81" t="s">
        <v>117</v>
      </c>
    </row>
    <row r="38" spans="3:4" x14ac:dyDescent="0.35">
      <c r="C38" s="80" t="s">
        <v>84</v>
      </c>
      <c r="D38" s="81" t="s">
        <v>118</v>
      </c>
    </row>
    <row r="39" spans="3:4" x14ac:dyDescent="0.35">
      <c r="C39" s="80" t="s">
        <v>120</v>
      </c>
      <c r="D39" s="81" t="s">
        <v>121</v>
      </c>
    </row>
    <row r="40" spans="3:4" x14ac:dyDescent="0.35">
      <c r="C40" s="80" t="s">
        <v>122</v>
      </c>
      <c r="D40" s="81" t="s">
        <v>123</v>
      </c>
    </row>
    <row r="41" spans="3:4" x14ac:dyDescent="0.35">
      <c r="C41" s="80" t="s">
        <v>124</v>
      </c>
      <c r="D41" s="81" t="s">
        <v>125</v>
      </c>
    </row>
    <row r="42" spans="3:4" x14ac:dyDescent="0.35">
      <c r="C42" s="80" t="s">
        <v>126</v>
      </c>
      <c r="D42" s="81" t="s">
        <v>127</v>
      </c>
    </row>
    <row r="43" spans="3:4" x14ac:dyDescent="0.35">
      <c r="C43" s="80" t="s">
        <v>128</v>
      </c>
      <c r="D43" s="81" t="s">
        <v>129</v>
      </c>
    </row>
    <row r="44" spans="3:4" x14ac:dyDescent="0.35">
      <c r="C44" s="80" t="s">
        <v>130</v>
      </c>
      <c r="D44" s="81" t="s">
        <v>131</v>
      </c>
    </row>
    <row r="45" spans="3:4" x14ac:dyDescent="0.35">
      <c r="C45" s="80" t="s">
        <v>132</v>
      </c>
      <c r="D45" s="81" t="s">
        <v>133</v>
      </c>
    </row>
    <row r="46" spans="3:4" x14ac:dyDescent="0.35">
      <c r="C46" s="80" t="s">
        <v>134</v>
      </c>
      <c r="D46" s="81" t="s">
        <v>135</v>
      </c>
    </row>
    <row r="47" spans="3:4" x14ac:dyDescent="0.35">
      <c r="C47" s="80" t="s">
        <v>136</v>
      </c>
      <c r="D47" s="81" t="s">
        <v>137</v>
      </c>
    </row>
    <row r="48" spans="3:4" x14ac:dyDescent="0.35">
      <c r="C48" s="80" t="s">
        <v>138</v>
      </c>
      <c r="D48" s="81" t="s">
        <v>139</v>
      </c>
    </row>
    <row r="49" spans="1:4" x14ac:dyDescent="0.35">
      <c r="C49" s="82"/>
      <c r="D49" s="6"/>
    </row>
    <row r="50" spans="1:4" ht="18.5" x14ac:dyDescent="0.45">
      <c r="A50" s="282" t="s">
        <v>85</v>
      </c>
      <c r="B50" s="282"/>
      <c r="C50" s="282"/>
      <c r="D50" s="282"/>
    </row>
  </sheetData>
  <mergeCells count="2">
    <mergeCell ref="A2:D4"/>
    <mergeCell ref="A50:D50"/>
  </mergeCells>
  <conditionalFormatting sqref="D7:D32">
    <cfRule type="duplicateValues" dxfId="50" priority="6"/>
  </conditionalFormatting>
  <conditionalFormatting sqref="D33:D34">
    <cfRule type="duplicateValues" dxfId="49" priority="4"/>
  </conditionalFormatting>
  <conditionalFormatting sqref="D37:D38">
    <cfRule type="duplicateValues" dxfId="48" priority="5"/>
  </conditionalFormatting>
  <conditionalFormatting sqref="D39">
    <cfRule type="duplicateValues" dxfId="47" priority="2"/>
  </conditionalFormatting>
  <conditionalFormatting sqref="D40:D42">
    <cfRule type="duplicateValues" dxfId="46" priority="3"/>
  </conditionalFormatting>
  <conditionalFormatting sqref="D43:D49">
    <cfRule type="duplicateValues" dxfId="45" priority="1"/>
  </conditionalFormatting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5"/>
  </sheetPr>
  <dimension ref="B1:CT50"/>
  <sheetViews>
    <sheetView zoomScale="60" zoomScaleNormal="60" workbookViewId="0">
      <selection activeCell="BM13" sqref="A13:XFD13"/>
    </sheetView>
  </sheetViews>
  <sheetFormatPr defaultColWidth="9.1796875" defaultRowHeight="14.5" x14ac:dyDescent="0.35"/>
  <cols>
    <col min="1" max="1" width="9.1796875" style="5"/>
    <col min="2" max="2" width="43.1796875" style="5" customWidth="1"/>
    <col min="3" max="3" width="9.1796875" style="5"/>
    <col min="4" max="4" width="10.81640625" style="5" bestFit="1" customWidth="1"/>
    <col min="5" max="5" width="9.1796875" style="5"/>
    <col min="6" max="6" width="10.81640625" style="5" bestFit="1" customWidth="1"/>
    <col min="7" max="7" width="9.1796875" style="5"/>
    <col min="8" max="8" width="10.81640625" style="5" bestFit="1" customWidth="1"/>
    <col min="9" max="9" width="9.1796875" style="5"/>
    <col min="10" max="10" width="10.81640625" style="5" bestFit="1" customWidth="1"/>
    <col min="11" max="11" width="9.1796875" style="5"/>
    <col min="12" max="12" width="10.81640625" style="5" bestFit="1" customWidth="1"/>
    <col min="13" max="13" width="9.1796875" style="5"/>
    <col min="14" max="14" width="10.81640625" style="5" bestFit="1" customWidth="1"/>
    <col min="15" max="15" width="9.1796875" style="5"/>
    <col min="16" max="16" width="10.81640625" style="5" bestFit="1" customWidth="1"/>
    <col min="17" max="17" width="14.1796875" style="6" customWidth="1"/>
    <col min="18" max="18" width="16.54296875" style="5" bestFit="1" customWidth="1"/>
    <col min="19" max="19" width="12.1796875" style="5" customWidth="1"/>
    <col min="20" max="20" width="12.81640625" style="5" bestFit="1" customWidth="1"/>
    <col min="21" max="21" width="50.81640625" style="5" customWidth="1"/>
    <col min="22" max="22" width="12.1796875" style="5" bestFit="1" customWidth="1"/>
    <col min="23" max="23" width="9.1796875" style="5"/>
    <col min="24" max="24" width="11.453125" style="5" bestFit="1" customWidth="1"/>
    <col min="25" max="25" width="14.1796875" style="5" bestFit="1" customWidth="1"/>
    <col min="26" max="27" width="14.1796875" style="5" customWidth="1"/>
    <col min="28" max="28" width="12.1796875" style="5" bestFit="1" customWidth="1"/>
    <col min="29" max="30" width="9.1796875" style="5"/>
    <col min="31" max="31" width="14.1796875" style="5" bestFit="1" customWidth="1"/>
    <col min="32" max="33" width="14.1796875" style="5" customWidth="1"/>
    <col min="34" max="34" width="12.1796875" style="5" bestFit="1" customWidth="1"/>
    <col min="35" max="36" width="9.1796875" style="5"/>
    <col min="37" max="37" width="14.1796875" style="5" bestFit="1" customWidth="1"/>
    <col min="38" max="39" width="14.1796875" style="5" customWidth="1"/>
    <col min="40" max="40" width="12.1796875" style="5" bestFit="1" customWidth="1"/>
    <col min="41" max="42" width="9.1796875" style="5"/>
    <col min="43" max="43" width="14.1796875" style="5" bestFit="1" customWidth="1"/>
    <col min="44" max="45" width="14.1796875" style="5" customWidth="1"/>
    <col min="46" max="46" width="12.1796875" style="5" bestFit="1" customWidth="1"/>
    <col min="47" max="48" width="9.1796875" style="5"/>
    <col min="49" max="49" width="14.1796875" style="5" bestFit="1" customWidth="1"/>
    <col min="50" max="51" width="14.1796875" style="5" customWidth="1"/>
    <col min="52" max="52" width="12.1796875" style="5" bestFit="1" customWidth="1"/>
    <col min="53" max="54" width="9.1796875" style="5"/>
    <col min="55" max="55" width="14.1796875" style="5" bestFit="1" customWidth="1"/>
    <col min="56" max="57" width="14.1796875" style="5" customWidth="1"/>
    <col min="58" max="58" width="12.1796875" style="5" bestFit="1" customWidth="1"/>
    <col min="59" max="59" width="9.1796875" style="5"/>
    <col min="60" max="60" width="9.453125" style="5" customWidth="1"/>
    <col min="61" max="61" width="14.1796875" style="5" bestFit="1" customWidth="1"/>
    <col min="62" max="63" width="14.1796875" style="5" customWidth="1"/>
    <col min="64" max="64" width="26.1796875" style="6" customWidth="1"/>
    <col min="65" max="65" width="26.81640625" style="5" customWidth="1"/>
    <col min="66" max="66" width="18.1796875" style="5" bestFit="1" customWidth="1"/>
    <col min="67" max="67" width="22.54296875" style="5" bestFit="1" customWidth="1"/>
    <col min="68" max="68" width="9.1796875" style="5"/>
    <col min="69" max="69" width="50.54296875" style="5" bestFit="1" customWidth="1"/>
    <col min="70" max="70" width="10.54296875" style="5" bestFit="1" customWidth="1"/>
    <col min="71" max="72" width="9.1796875" style="5"/>
    <col min="73" max="73" width="0" style="5" hidden="1" customWidth="1"/>
    <col min="74" max="74" width="15.81640625" style="5" bestFit="1" customWidth="1"/>
    <col min="75" max="76" width="9.1796875" style="5"/>
    <col min="77" max="77" width="0" style="5" hidden="1" customWidth="1"/>
    <col min="78" max="78" width="15.81640625" style="5" bestFit="1" customWidth="1"/>
    <col min="79" max="80" width="9.1796875" style="5"/>
    <col min="81" max="81" width="0" style="5" hidden="1" customWidth="1"/>
    <col min="82" max="82" width="15.81640625" style="5" bestFit="1" customWidth="1"/>
    <col min="83" max="84" width="9.1796875" style="5"/>
    <col min="85" max="85" width="0" style="5" hidden="1" customWidth="1"/>
    <col min="86" max="86" width="15.81640625" style="5" bestFit="1" customWidth="1"/>
    <col min="87" max="88" width="9.1796875" style="5"/>
    <col min="89" max="89" width="0" style="5" hidden="1" customWidth="1"/>
    <col min="90" max="90" width="15.81640625" style="5" bestFit="1" customWidth="1"/>
    <col min="91" max="92" width="9.1796875" style="5"/>
    <col min="93" max="93" width="0" style="5" hidden="1" customWidth="1"/>
    <col min="94" max="94" width="15.81640625" style="5" bestFit="1" customWidth="1"/>
    <col min="95" max="97" width="9.1796875" style="5"/>
    <col min="98" max="98" width="15.81640625" style="5" bestFit="1" customWidth="1"/>
    <col min="99" max="16384" width="9.1796875" style="5"/>
  </cols>
  <sheetData>
    <row r="1" spans="2:98" ht="15" thickBot="1" x14ac:dyDescent="0.4">
      <c r="C1" s="293" t="s">
        <v>37</v>
      </c>
      <c r="D1" s="293"/>
      <c r="E1" s="293"/>
      <c r="F1" s="293"/>
      <c r="G1" s="293"/>
      <c r="H1" s="293"/>
      <c r="I1" s="293"/>
      <c r="J1" s="293"/>
      <c r="K1" s="293"/>
      <c r="L1" s="293"/>
      <c r="M1" s="293"/>
      <c r="N1" s="293"/>
      <c r="O1" s="293"/>
      <c r="P1" s="293"/>
      <c r="V1" s="293" t="s">
        <v>40</v>
      </c>
      <c r="W1" s="293"/>
      <c r="X1" s="293"/>
      <c r="Y1" s="293"/>
      <c r="Z1" s="293"/>
      <c r="AA1" s="293"/>
      <c r="AB1" s="293"/>
      <c r="AC1" s="293"/>
      <c r="AD1" s="293"/>
      <c r="AE1" s="293"/>
      <c r="AF1" s="293"/>
      <c r="AG1" s="293"/>
      <c r="AH1" s="293"/>
      <c r="AI1" s="293"/>
      <c r="AJ1" s="293"/>
      <c r="AK1" s="293"/>
      <c r="AL1" s="293"/>
      <c r="AM1" s="293"/>
      <c r="AN1" s="293"/>
      <c r="AO1" s="293"/>
      <c r="AP1" s="293"/>
      <c r="AQ1" s="293"/>
      <c r="AR1" s="293"/>
      <c r="AS1" s="293"/>
      <c r="AT1" s="293"/>
      <c r="AU1" s="293"/>
      <c r="AV1" s="293"/>
      <c r="AW1" s="293"/>
      <c r="AX1" s="293"/>
      <c r="AY1" s="293"/>
      <c r="AZ1" s="293"/>
      <c r="BA1" s="293"/>
      <c r="BB1" s="293"/>
      <c r="BC1" s="293"/>
      <c r="BD1" s="293"/>
      <c r="BE1" s="293"/>
      <c r="BF1" s="293"/>
      <c r="BG1" s="293"/>
      <c r="BH1" s="293"/>
      <c r="BI1" s="63"/>
      <c r="BJ1" s="63"/>
      <c r="BK1" s="63"/>
    </row>
    <row r="2" spans="2:98" ht="16" thickBot="1" x14ac:dyDescent="0.4">
      <c r="C2" s="295">
        <f>'Dvr '!B3</f>
        <v>45928</v>
      </c>
      <c r="D2" s="296"/>
      <c r="E2" s="295">
        <f>C2+1</f>
        <v>45929</v>
      </c>
      <c r="F2" s="297"/>
      <c r="G2" s="291">
        <f>E2+1</f>
        <v>45930</v>
      </c>
      <c r="H2" s="296"/>
      <c r="I2" s="295">
        <f>G2+1</f>
        <v>45931</v>
      </c>
      <c r="J2" s="297"/>
      <c r="K2" s="291">
        <f>I2+1</f>
        <v>45932</v>
      </c>
      <c r="L2" s="296"/>
      <c r="M2" s="295">
        <f>K2+1</f>
        <v>45933</v>
      </c>
      <c r="N2" s="297"/>
      <c r="O2" s="291">
        <f>M2+1</f>
        <v>45934</v>
      </c>
      <c r="P2" s="297"/>
      <c r="V2" s="283">
        <f>'Dvr '!B3</f>
        <v>45928</v>
      </c>
      <c r="W2" s="284"/>
      <c r="X2" s="284"/>
      <c r="Y2" s="284"/>
      <c r="Z2" s="284"/>
      <c r="AA2" s="285"/>
      <c r="AB2" s="284">
        <f>V2+1</f>
        <v>45929</v>
      </c>
      <c r="AC2" s="284"/>
      <c r="AD2" s="284"/>
      <c r="AE2" s="284"/>
      <c r="AF2" s="284"/>
      <c r="AG2" s="291"/>
      <c r="AH2" s="283">
        <f>AB2+1</f>
        <v>45930</v>
      </c>
      <c r="AI2" s="284"/>
      <c r="AJ2" s="284"/>
      <c r="AK2" s="284"/>
      <c r="AL2" s="284"/>
      <c r="AM2" s="291"/>
      <c r="AN2" s="283">
        <f>AH2+1</f>
        <v>45931</v>
      </c>
      <c r="AO2" s="284"/>
      <c r="AP2" s="284"/>
      <c r="AQ2" s="284"/>
      <c r="AR2" s="284"/>
      <c r="AS2" s="291"/>
      <c r="AT2" s="283">
        <f>AN2+1</f>
        <v>45932</v>
      </c>
      <c r="AU2" s="284"/>
      <c r="AV2" s="284"/>
      <c r="AW2" s="284"/>
      <c r="AX2" s="284"/>
      <c r="AY2" s="291"/>
      <c r="AZ2" s="283">
        <f>AT2+1</f>
        <v>45933</v>
      </c>
      <c r="BA2" s="284"/>
      <c r="BB2" s="284"/>
      <c r="BC2" s="284"/>
      <c r="BD2" s="284"/>
      <c r="BE2" s="291"/>
      <c r="BF2" s="283">
        <f>AZ2+1</f>
        <v>45934</v>
      </c>
      <c r="BG2" s="284"/>
      <c r="BH2" s="284"/>
      <c r="BI2" s="284"/>
      <c r="BJ2" s="284"/>
      <c r="BK2" s="291"/>
    </row>
    <row r="3" spans="2:98" ht="18.5" x14ac:dyDescent="0.45">
      <c r="B3" s="58"/>
      <c r="C3" s="298" t="s">
        <v>30</v>
      </c>
      <c r="D3" s="299"/>
      <c r="E3" s="298" t="s">
        <v>31</v>
      </c>
      <c r="F3" s="294"/>
      <c r="G3" s="292" t="s">
        <v>32</v>
      </c>
      <c r="H3" s="299"/>
      <c r="I3" s="298" t="s">
        <v>33</v>
      </c>
      <c r="J3" s="294"/>
      <c r="K3" s="292" t="s">
        <v>34</v>
      </c>
      <c r="L3" s="299"/>
      <c r="M3" s="298" t="s">
        <v>35</v>
      </c>
      <c r="N3" s="294"/>
      <c r="O3" s="292" t="s">
        <v>36</v>
      </c>
      <c r="P3" s="294"/>
      <c r="T3" s="61"/>
      <c r="U3" s="58"/>
      <c r="V3" s="286" t="s">
        <v>0</v>
      </c>
      <c r="W3" s="287"/>
      <c r="X3" s="287"/>
      <c r="Y3" s="287"/>
      <c r="Z3" s="287"/>
      <c r="AA3" s="288"/>
      <c r="AB3" s="287" t="s">
        <v>1</v>
      </c>
      <c r="AC3" s="287"/>
      <c r="AD3" s="287"/>
      <c r="AE3" s="287"/>
      <c r="AF3" s="287"/>
      <c r="AG3" s="292"/>
      <c r="AH3" s="286" t="s">
        <v>2</v>
      </c>
      <c r="AI3" s="287"/>
      <c r="AJ3" s="287"/>
      <c r="AK3" s="287"/>
      <c r="AL3" s="287"/>
      <c r="AM3" s="292"/>
      <c r="AN3" s="286" t="s">
        <v>3</v>
      </c>
      <c r="AO3" s="287"/>
      <c r="AP3" s="287"/>
      <c r="AQ3" s="287"/>
      <c r="AR3" s="287"/>
      <c r="AS3" s="292"/>
      <c r="AT3" s="286" t="s">
        <v>4</v>
      </c>
      <c r="AU3" s="287"/>
      <c r="AV3" s="287"/>
      <c r="AW3" s="287"/>
      <c r="AX3" s="287"/>
      <c r="AY3" s="292"/>
      <c r="AZ3" s="286" t="s">
        <v>5</v>
      </c>
      <c r="BA3" s="287"/>
      <c r="BB3" s="287"/>
      <c r="BC3" s="287"/>
      <c r="BD3" s="287"/>
      <c r="BE3" s="292"/>
      <c r="BF3" s="286" t="s">
        <v>6</v>
      </c>
      <c r="BG3" s="287"/>
      <c r="BH3" s="287"/>
      <c r="BI3" s="287"/>
      <c r="BJ3" s="287"/>
      <c r="BK3" s="292"/>
      <c r="BR3" s="106">
        <f>BS3-1</f>
        <v>45927</v>
      </c>
      <c r="BS3" s="283">
        <f>'Dvr '!B3</f>
        <v>45928</v>
      </c>
      <c r="BT3" s="284"/>
      <c r="BU3" s="284"/>
      <c r="BV3" s="285"/>
      <c r="BW3" s="283">
        <f>BS3+1</f>
        <v>45929</v>
      </c>
      <c r="BX3" s="284"/>
      <c r="BY3" s="284"/>
      <c r="BZ3" s="285"/>
      <c r="CA3" s="283">
        <f t="shared" ref="CA3" si="0">BW3+1</f>
        <v>45930</v>
      </c>
      <c r="CB3" s="284"/>
      <c r="CC3" s="284"/>
      <c r="CD3" s="285"/>
      <c r="CE3" s="283">
        <f t="shared" ref="CE3" si="1">CA3+1</f>
        <v>45931</v>
      </c>
      <c r="CF3" s="284"/>
      <c r="CG3" s="284"/>
      <c r="CH3" s="285"/>
      <c r="CI3" s="283">
        <f t="shared" ref="CI3" si="2">CE3+1</f>
        <v>45932</v>
      </c>
      <c r="CJ3" s="284"/>
      <c r="CK3" s="284"/>
      <c r="CL3" s="285"/>
      <c r="CM3" s="283">
        <f t="shared" ref="CM3" si="3">CI3+1</f>
        <v>45933</v>
      </c>
      <c r="CN3" s="284"/>
      <c r="CO3" s="284"/>
      <c r="CP3" s="285"/>
      <c r="CQ3" s="283">
        <f t="shared" ref="CQ3" si="4">CM3+1</f>
        <v>45934</v>
      </c>
      <c r="CR3" s="284"/>
      <c r="CS3" s="284"/>
      <c r="CT3" s="285"/>
    </row>
    <row r="4" spans="2:98" ht="18.5" x14ac:dyDescent="0.45">
      <c r="B4" s="58"/>
      <c r="C4" s="93" t="s">
        <v>47</v>
      </c>
      <c r="D4" s="96" t="s">
        <v>48</v>
      </c>
      <c r="E4" s="93" t="s">
        <v>47</v>
      </c>
      <c r="F4" s="94" t="s">
        <v>48</v>
      </c>
      <c r="G4" s="98" t="s">
        <v>47</v>
      </c>
      <c r="H4" s="96" t="s">
        <v>48</v>
      </c>
      <c r="I4" s="93" t="s">
        <v>47</v>
      </c>
      <c r="J4" s="94" t="s">
        <v>48</v>
      </c>
      <c r="K4" s="98" t="s">
        <v>47</v>
      </c>
      <c r="L4" s="96" t="s">
        <v>48</v>
      </c>
      <c r="M4" s="93" t="s">
        <v>47</v>
      </c>
      <c r="N4" s="94" t="s">
        <v>48</v>
      </c>
      <c r="O4" s="98" t="s">
        <v>47</v>
      </c>
      <c r="P4" s="94" t="s">
        <v>48</v>
      </c>
      <c r="Q4" s="62" t="s">
        <v>38</v>
      </c>
      <c r="R4" s="9" t="s">
        <v>46</v>
      </c>
      <c r="S4" s="72" t="s">
        <v>10</v>
      </c>
      <c r="U4" s="58"/>
      <c r="V4" s="67" t="s">
        <v>8</v>
      </c>
      <c r="W4" s="64" t="s">
        <v>41</v>
      </c>
      <c r="X4" s="64" t="s">
        <v>42</v>
      </c>
      <c r="Y4" s="64" t="s">
        <v>119</v>
      </c>
      <c r="Z4" s="64" t="s">
        <v>142</v>
      </c>
      <c r="AA4" s="123" t="s">
        <v>143</v>
      </c>
      <c r="AB4" s="105" t="s">
        <v>8</v>
      </c>
      <c r="AC4" s="64" t="s">
        <v>41</v>
      </c>
      <c r="AD4" s="64" t="s">
        <v>42</v>
      </c>
      <c r="AE4" s="64" t="s">
        <v>119</v>
      </c>
      <c r="AF4" s="64" t="s">
        <v>142</v>
      </c>
      <c r="AG4" s="64" t="s">
        <v>143</v>
      </c>
      <c r="AH4" s="64" t="s">
        <v>8</v>
      </c>
      <c r="AI4" s="64" t="s">
        <v>41</v>
      </c>
      <c r="AJ4" s="64" t="s">
        <v>42</v>
      </c>
      <c r="AK4" s="64" t="s">
        <v>119</v>
      </c>
      <c r="AL4" s="64" t="s">
        <v>142</v>
      </c>
      <c r="AM4" s="64" t="s">
        <v>143</v>
      </c>
      <c r="AN4" s="64" t="s">
        <v>8</v>
      </c>
      <c r="AO4" s="64" t="s">
        <v>41</v>
      </c>
      <c r="AP4" s="64" t="s">
        <v>42</v>
      </c>
      <c r="AQ4" s="64" t="s">
        <v>119</v>
      </c>
      <c r="AR4" s="64" t="s">
        <v>142</v>
      </c>
      <c r="AS4" s="64" t="s">
        <v>143</v>
      </c>
      <c r="AT4" s="64" t="s">
        <v>8</v>
      </c>
      <c r="AU4" s="64" t="s">
        <v>41</v>
      </c>
      <c r="AV4" s="64" t="s">
        <v>42</v>
      </c>
      <c r="AW4" s="64" t="s">
        <v>119</v>
      </c>
      <c r="AX4" s="64" t="s">
        <v>142</v>
      </c>
      <c r="AY4" s="64" t="s">
        <v>143</v>
      </c>
      <c r="AZ4" s="64" t="s">
        <v>8</v>
      </c>
      <c r="BA4" s="64" t="s">
        <v>41</v>
      </c>
      <c r="BB4" s="64" t="s">
        <v>42</v>
      </c>
      <c r="BC4" s="64" t="s">
        <v>119</v>
      </c>
      <c r="BD4" s="64" t="s">
        <v>142</v>
      </c>
      <c r="BE4" s="64" t="s">
        <v>143</v>
      </c>
      <c r="BF4" s="64" t="s">
        <v>8</v>
      </c>
      <c r="BG4" s="64" t="s">
        <v>41</v>
      </c>
      <c r="BH4" s="64" t="s">
        <v>42</v>
      </c>
      <c r="BI4" s="64" t="s">
        <v>119</v>
      </c>
      <c r="BJ4" s="64" t="s">
        <v>142</v>
      </c>
      <c r="BK4" s="123" t="s">
        <v>143</v>
      </c>
      <c r="BL4" s="63" t="s">
        <v>43</v>
      </c>
      <c r="BM4" s="63" t="s">
        <v>44</v>
      </c>
      <c r="BN4" s="63" t="s">
        <v>39</v>
      </c>
      <c r="BO4" s="63" t="s">
        <v>45</v>
      </c>
      <c r="BQ4" s="58"/>
      <c r="BR4" s="107" t="s">
        <v>36</v>
      </c>
      <c r="BS4" s="289" t="s">
        <v>30</v>
      </c>
      <c r="BT4" s="290"/>
      <c r="BU4" s="108">
        <v>1</v>
      </c>
      <c r="BV4" s="109"/>
      <c r="BW4" s="286" t="s">
        <v>31</v>
      </c>
      <c r="BX4" s="287"/>
      <c r="BY4" s="287"/>
      <c r="BZ4" s="288"/>
      <c r="CA4" s="286" t="s">
        <v>32</v>
      </c>
      <c r="CB4" s="287"/>
      <c r="CC4" s="287"/>
      <c r="CD4" s="288"/>
      <c r="CE4" s="286" t="s">
        <v>33</v>
      </c>
      <c r="CF4" s="287"/>
      <c r="CG4" s="287"/>
      <c r="CH4" s="288"/>
      <c r="CI4" s="286" t="s">
        <v>34</v>
      </c>
      <c r="CJ4" s="287"/>
      <c r="CK4" s="287"/>
      <c r="CL4" s="288"/>
      <c r="CM4" s="286" t="s">
        <v>35</v>
      </c>
      <c r="CN4" s="287"/>
      <c r="CO4" s="287"/>
      <c r="CP4" s="288"/>
      <c r="CQ4" s="286" t="s">
        <v>36</v>
      </c>
      <c r="CR4" s="287"/>
      <c r="CS4" s="287"/>
      <c r="CT4" s="288"/>
    </row>
    <row r="5" spans="2:98" ht="21.5" thickBot="1" x14ac:dyDescent="0.5">
      <c r="B5" s="59" t="str">
        <f>'Dvr '!A7</f>
        <v>Zakaria Abdullah Al-Batran</v>
      </c>
      <c r="C5" s="69" t="str">
        <f>IFERROR(VLOOKUP(B5,'DAS Sun'!$F$9:$O$61,10,0),"Off")</f>
        <v>Off</v>
      </c>
      <c r="D5" s="97">
        <f>'Dvr '!E7</f>
        <v>0</v>
      </c>
      <c r="E5" s="69" t="str">
        <f>IFERROR(VLOOKUP(B5,'DAS Mon'!$F$9:$O$49,10,0),"Off")</f>
        <v>Off</v>
      </c>
      <c r="F5" s="95">
        <f>'Dvr '!I7</f>
        <v>0</v>
      </c>
      <c r="G5" s="66">
        <f>IFERROR(VLOOKUP(B5,'DAS Tue'!$F$9:$O$47,10,0),"Off")</f>
        <v>0.33333333333333331</v>
      </c>
      <c r="H5" s="97">
        <f>'Dvr '!M7</f>
        <v>0.33333333333333331</v>
      </c>
      <c r="I5" s="69">
        <f>IFERROR(VLOOKUP(B5,'DAS Wed'!$F$9:$O$57,10,0),"Off")</f>
        <v>0.41319444444444453</v>
      </c>
      <c r="J5" s="95">
        <f>'Dvr '!Q7</f>
        <v>0.41319444444444453</v>
      </c>
      <c r="K5" s="66">
        <f>IFERROR(VLOOKUP(B5,'DAS Thu'!$F$9:$O$59,10,0),"Off")</f>
        <v>0.45763888888888887</v>
      </c>
      <c r="L5" s="97">
        <f>'Dvr '!U7</f>
        <v>0.45763888888888887</v>
      </c>
      <c r="M5" s="69" t="str">
        <f>IFERROR(VLOOKUP(B5,'DAS Fri'!$F$9:$O$63,10,0),"Off")</f>
        <v>Off</v>
      </c>
      <c r="N5" s="95">
        <f>'Dvr '!Y7</f>
        <v>0.33333333333333337</v>
      </c>
      <c r="O5" s="66">
        <f>IFERROR(VLOOKUP(B5,'DAS Sat'!$F$9:$O$65,10,0),"Off")</f>
        <v>0.33333333333333337</v>
      </c>
      <c r="P5" s="95">
        <f>'Dvr '!AC7</f>
        <v>0.33333333333333337</v>
      </c>
      <c r="Q5" s="60">
        <f>SUM(C5,E5,G5,I5,K5,M5,O5)</f>
        <v>1.5375000000000001</v>
      </c>
      <c r="R5" s="61">
        <f>SUM(D5,F5,H5,J5,L5,N5,P5)</f>
        <v>1.8708333333333336</v>
      </c>
      <c r="S5" s="6">
        <f>COUNTIF(C5:P5,"Off")</f>
        <v>3</v>
      </c>
      <c r="T5" s="70"/>
      <c r="U5" s="59" t="str">
        <f>'Dvr '!A7</f>
        <v>Zakaria Abdullah Al-Batran</v>
      </c>
      <c r="V5" s="68" t="str">
        <f>IFERROR(VLOOKUP(U5,'DAS Sun'!$F$10:$P$59,11,0),"Off")</f>
        <v>Off</v>
      </c>
      <c r="W5" s="104">
        <f>IF(V5="MLD1&amp;8","7:40",IF(V5="MLD3&amp;4","2:40",IF(V5="MLD7&amp;8","7:40",IF(V5="MLD5&amp;10","7:40",IF(V5="MLD9&amp;16","2:40",IF(V5="MLD17&amp;2","2:40",IF(V5="MLD5","3:50",IF(V5="MLD13","3:50",IF(V5="MLD10","3:50",IF(V5="MLD12","3:50",IF(V5="MLD15","3:50",IF(V5="MLD14","3:50",IF(V5="SP-D","0",IF(V5="DST1","0",IF(V5="HST1","0",IF(V5="DDD1","0",IF(V5="DST2","0",IF(V5="DDD2","0",IF(V5="HST2","0",IF(V5="DDD3","0",))))))))))))))))))))</f>
        <v>0</v>
      </c>
      <c r="X5" s="104">
        <f>IF(V5="MLD1","0",IF(V5="MLD2","0",IF(V5="MLD3","0",IF(V5="MLD4","0",IF(V5="MLD5","0",IF(V5="MLD6","0",IF(V5="MLD7","0",IF(V5="SP-D","0",IF(V5="DST1","0",IF(V5="HST1","0",IF(V5="DDD1","8:00",IF(V5="DST2","0",IF(V5="DDD2","8:00",IF(V5="HST2","0",IF(V5="DDD3","8:00",)))))))))))))))</f>
        <v>0</v>
      </c>
      <c r="Y5" s="73">
        <f>IF(V5="MLD5","YES",IF(V5="MLD13","YES",IF(V5="MLD15","YES",)))</f>
        <v>0</v>
      </c>
      <c r="Z5" s="73" t="str">
        <f>IF(V5="MLD1&amp;8","Riyadh",IF(V5="MLD7&amp;18","Riyadh",IF(V5="MLD5&amp;10","Riyadh",IF(V5="MLD3&amp;4","Hufof",IF(V5="MLD9&amp;16","Hufof",IF(V5="MLD17&amp;2","Hufof",IF(V5="MLD5","Riyadh1",IF(V5="MLD10","Riyadh1",IF(V5="MLD13","Riyadh1",IF(V5="MLD12","Riyadh1",IF(V5="MLD15","Riyadh1",IF(V5="MLD14","Riyadh1",IF(V5="SP-D","Dammam",IF(V5="DST1","Dammam",IF(V5="DST2","Dammam",IF(V5="HST1","Hufof0",IF(V5="HST2","Hufof0",IF(V5="DDD1","Dammam",IF(V5="DDD2","Dammam",IF(V5="DDD3","Dammam",IF(V5="Q Path","Dammam",IF(V5="Off","Dammam"))))))))))))))))))))))</f>
        <v>Dammam</v>
      </c>
      <c r="AA5" s="124" t="str">
        <f>IF(Z5="Riyadh","898",IF(Z5="Riyadh1","449",IF(Z5="Dammam","0",IF(Z5="Hufof","280",IF(Z5="Hufof0","0")))))</f>
        <v>0</v>
      </c>
      <c r="AB5" s="66" t="str">
        <f>IFERROR(VLOOKUP(U5,'DAS Mon'!$F$10:$P$51,11,0),"Off")</f>
        <v>Off</v>
      </c>
      <c r="AC5" s="104">
        <f>IF(AB5="MLD1&amp;8","7:40",IF(AB5="MLD3&amp;4","2:40",IF(AB5="MLD7&amp;8","7:40",IF(AB5="MLD5&amp;10","7:40",IF(AB5="MLD9&amp;16","2:40",IF(AB5="MLD17&amp;2","2:40",IF(AB5="MLD5","3:50",IF(AB5="MLD13","3:50",IF(AB5="MLD10","3:50",IF(AB5="MLD12","3:50",IF(AB5="MLD15","3:50",IF(AB5="MLD14","3:50",IF(AB5="SP-D","0",IF(AB5="DST1","0",IF(AB5="HST1","0",IF(AB5="DDD1","0",IF(AB5="DST2","0",IF(AB5="DDD2","0",IF(AB5="HST2","0",IF(AB5="DDD3","0",))))))))))))))))))))</f>
        <v>0</v>
      </c>
      <c r="AD5" s="104">
        <f>IF(AB5="MLD1","0",IF(AB5="MLD2","0",IF(AB5="MLD3","0",IF(AB5="MLD4","0",IF(AB5="MLD5","0",IF(AB5="MLD6","0",IF(AB5="MLD7","0",IF(AB5="SP-D","0",IF(AB5="DST1","0",IF(AB5="HST1","0",IF(AB5="DDD1","8:00",IF(AB5="DST2","0",IF(AB5="DDD2","8:00",IF(AB5="HST2","0",IF(AB5="DDD3","8:00",)))))))))))))))</f>
        <v>0</v>
      </c>
      <c r="AE5" s="73">
        <f>IF(AB5="MLD5","YES",IF(AB5="MLD13","YES",IF(AB5="MLD15","YES",)))</f>
        <v>0</v>
      </c>
      <c r="AF5" s="73" t="str">
        <f>IF(AB5="MLD1&amp;8","Riyadh",IF(AB5="MLD7&amp;18","Riyadh",IF(AB5="MLD5&amp;10","Riyadh",IF(AB5="MLD3&amp;4","Hufof",IF(AB5="MLD9&amp;16","Hufof",IF(AB5="MLD17&amp;2","Hufof",IF(AB5="MLD5","Riyadh1",IF(AB5="MLD10","Riyadh1",IF(AB5="MLD13","Riyadh1",IF(AB5="MLD12","Riyadh1",IF(AB5="MLD15","Riyadh1",IF(AB5="MLD14","Riyadh1",IF(AB5="SP-D","Dammam",IF(AB5="DST1","Dammam",IF(AB5="DST2","Dammam",IF(AB5="HST1","Hufof0",IF(AB5="HST2","Hufof0",IF(AB5="DDD1","Dammam",IF(AB5="DDD2","Dammam",IF(AB5="DDD3","Dammam",IF(AB5="Q Path","Dammam",IF(AB5="Off","Dammam"))))))))))))))))))))))</f>
        <v>Dammam</v>
      </c>
      <c r="AG5" s="124" t="str">
        <f>IF(AF5="Riyadh","898",IF(AF5="Riyadh1","449",IF(AF5="Dammam","0",IF(AF5="Hufof","280",IF(AF5="Hufof0","0")))))</f>
        <v>0</v>
      </c>
      <c r="AH5" s="122" t="str">
        <f>IFERROR(VLOOKUP(U5,'DAS Tue'!$F$9:$P$50,11,0),"Off")</f>
        <v>SP</v>
      </c>
      <c r="AI5" s="104">
        <f>IF(AH5="MLD1&amp;8","7:40",IF(AH5="MLD3&amp;4","2:40",IF(AH5="MLD7&amp;8","7:40",IF(AH5="MLD5&amp;10","7:40",IF(AH5="MLD9&amp;16","2:40",IF(AH5="MLD17&amp;2","2:40",IF(AH5="MLD5","3:50",IF(AH5="MLD13","3:50",IF(AH5="MLD10","3:50",IF(AH5="MLD12","3:50",IF(AH5="MLD15","3:50",IF(AH5="MLD14","3:50",IF(AH5="SP-D","0",IF(AH5="DST1","0",IF(AH5="HST1","0",IF(AH5="DDD1","0",IF(AH5="DST2","0",IF(AH5="DDD2","0",IF(AH5="HST2","0",IF(AH5="DDD3","0",))))))))))))))))))))</f>
        <v>0</v>
      </c>
      <c r="AJ5" s="104">
        <f>IF(AH5="MLD1","0",IF(AH5="MLD2","0",IF(AH5="MLD3","0",IF(AH5="MLD4","0",IF(AH5="MLD5","0",IF(AH5="MLD6","0",IF(AH5="MLD7","0",IF(AH5="SP-D","0",IF(AH5="DST1","0",IF(AH5="HST1","0",IF(AH5="DDD1","8:00",IF(AH5="DST2","0",IF(AH5="DDD2","8:00",IF(AH5="HST2","0",IF(AH5="DDD3","8:00",)))))))))))))))</f>
        <v>0</v>
      </c>
      <c r="AK5" s="73">
        <f>IF(AH5="MLD5","YES",IF(AH5="MLD13","YES",IF(AH5="MLD15","YES",)))</f>
        <v>0</v>
      </c>
      <c r="AL5" s="73" t="b">
        <f>IF(AH5="MLD1&amp;8","Riyadh",IF(AH5="MLD7&amp;18","Riyadh",IF(AH5="MLD5&amp;10","Riyadh",IF(AH5="MLD3&amp;4","Hufof",IF(AH5="MLD9&amp;16","Hufof",IF(AH5="MLD17&amp;2","Hufof",IF(AH5="MLD5","Riyadh1",IF(AH5="MLD10","Riyadh1",IF(AH5="MLD13","Riyadh1",IF(AH5="MLD12","Riyadh1",IF(AH5="MLD15","Riyadh1",IF(AH5="MLD14","Riyadh1",IF(AH5="SP-D","Dammam",IF(AH5="DST1","Dammam",IF(AH5="DST2","Dammam",IF(AH5="HST1","Hufof0",IF(AH5="HST2","Hufof0",IF(AH5="DDD1","Dammam",IF(AH5="DDD2","Dammam",IF(AH5="DDD3","Dammam",IF(AH5="Q Path","Dammam",IF(AH5="Off","Dammam"))))))))))))))))))))))</f>
        <v>0</v>
      </c>
      <c r="AM5" s="124" t="b">
        <f>IF(AL5="Riyadh","898",IF(AL5="Riyadh1","449",IF(AL5="Dammam","0",IF(AL5="Hufof","280",IF(AL5="Hufof0","0")))))</f>
        <v>0</v>
      </c>
      <c r="AN5" s="122" t="str">
        <f>IFERROR(VLOOKUP(U5,'DAS Wed'!$F$10:$P$56,11,0),"Off")</f>
        <v>DSBY 1</v>
      </c>
      <c r="AO5" s="104">
        <f>IF(AN5="MLD1&amp;8","7:40",IF(AN5="MLD3&amp;4","2:40",IF(AN5="MLD7&amp;8","7:40",IF(AN5="MLD5&amp;10","7:40",IF(AN5="MLD9&amp;16","2:40",IF(AN5="MLD17&amp;2","2:40",IF(AN5="MLD5","3:50",IF(AN5="MLD13","3:50",IF(AN5="MLD10","3:50",IF(AN5="MLD12","3:50",IF(AN5="MLD15","3:50",IF(AN5="MLD14","3:50",IF(AN5="SP-D","0",IF(AN5="DST1","0",IF(AN5="HST1","0",IF(AN5="DDD1","0",IF(AN5="DST2","0",IF(AN5="DDD2","0",IF(AN5="HST2","0",IF(AN5="DDD3","0",))))))))))))))))))))</f>
        <v>0</v>
      </c>
      <c r="AP5" s="104">
        <f>IF(AN5="MLD1","0",IF(AN5="MLD2","0",IF(AN5="MLD3","0",IF(AN5="MLD4","0",IF(AN5="MLD5","0",IF(AN5="MLD6","0",IF(AN5="MLD7","0",IF(AN5="SP-D","0",IF(AN5="DST1","0",IF(AN5="HST1","0",IF(AN5="DDD1","8:00",IF(AN5="DST2","0",IF(AN5="DDD2","8:00",IF(AN5="HST2","0",IF(AN5="DDD3","8:00",)))))))))))))))</f>
        <v>0</v>
      </c>
      <c r="AQ5" s="73">
        <f>IF(AN5="MLD5","YES",IF(AN5="MLD13","YES",IF(AN5="MLD15","YES",)))</f>
        <v>0</v>
      </c>
      <c r="AR5" s="73" t="b">
        <f>IF(AN5="MLD1&amp;8","Riyadh",IF(AN5="MLD7&amp;18","Riyadh",IF(AN5="MLD5&amp;10","Riyadh",IF(AN5="MLD3&amp;4","Hufof",IF(AN5="MLD9&amp;16","Hufof",IF(AN5="MLD17&amp;2","Hufof",IF(AN5="MLD5","Riyadh1",IF(AN5="MLD10","Riyadh1",IF(AN5="MLD13","Riyadh1",IF(AN5="MLD12","Riyadh1",IF(AN5="MLD15","Riyadh1",IF(AN5="MLD14","Riyadh1",IF(AN5="SP-D","Dammam",IF(AN5="DST1","Dammam",IF(AN5="DST2","Dammam",IF(AN5="HST1","Hufof0",IF(AN5="HST2","Hufof0",IF(AN5="DDD1","Dammam",IF(AN5="DDD2","Dammam",IF(AN5="DDD3","Dammam",IF(AN5="Q Path","Dammam",IF(AN5="Off","Dammam"))))))))))))))))))))))</f>
        <v>0</v>
      </c>
      <c r="AS5" s="124" t="b">
        <f>IF(AR5="Riyadh","898",IF(AR5="Riyadh1","449",IF(AR5="Dammam","0",IF(AR5="Hufof","280",IF(AR5="Hufof0","0")))))</f>
        <v>0</v>
      </c>
      <c r="AT5" s="122" t="str">
        <f>IFERROR(VLOOKUP(U5,'DAS Thu'!$F$35:$P$51,11,0),"Off")</f>
        <v>Off</v>
      </c>
      <c r="AU5" s="104">
        <f>IF(AT5="MLD1&amp;8","7:40",IF(AT5="MLD3&amp;4","2:40",IF(AT5="MLD7&amp;8","7:40",IF(AT5="MLD5&amp;10","7:40",IF(AT5="MLD9&amp;16","2:40",IF(AT5="MLD17&amp;2","2:40",IF(AT5="MLD5","3:50",IF(AT5="MLD13","3:50",IF(AT5="MLD10","3:50",IF(AT5="MLD12","3:50",IF(AT5="MLD15","3:50",IF(AT5="MLD14","3:50",IF(AT5="SP-D","0",IF(AT5="DST1","0",IF(AT5="HST1","0",IF(AT5="DDD1","0",IF(AT5="DST2","0",IF(AT5="DDD2","0",IF(AT5="HST2","0",IF(AT5="DDD3","0",))))))))))))))))))))</f>
        <v>0</v>
      </c>
      <c r="AV5" s="104">
        <f>IF(AT5="MLD1","0",IF(AT5="MLD2","0",IF(AT5="MLD3","0",IF(AT5="MLD4","0",IF(AT5="MLD5","0",IF(AT5="MLD6","0",IF(AT5="MLD7","0",IF(AT5="SP-D","0",IF(AT5="DST1","0",IF(AT5="HST1","0",IF(AT5="DDD1","8:00",IF(AT5="DST2","0",IF(AT5="DDD2","8:00",IF(AT5="HST2","0",IF(AT5="DDD3","8:00",)))))))))))))))</f>
        <v>0</v>
      </c>
      <c r="AW5" s="73">
        <f>IF(AT5="MLD5","YES",IF(AT5="MLD13","YES",IF(AT5="MLD15","YES",)))</f>
        <v>0</v>
      </c>
      <c r="AX5" s="73" t="str">
        <f>IF(AT5="MLD1&amp;8","Riyadh",IF(AT5="MLD7&amp;18","Riyadh",IF(AT5="MLD5&amp;10","Riyadh",IF(AT5="MLD3&amp;4","Hufof",IF(AT5="MLD9&amp;16","Hufof",IF(AT5="MLD17&amp;2","Hufof",IF(AT5="MLD5","Riyadh1",IF(AT5="MLD10","Riyadh1",IF(AT5="MLD13","Riyadh1",IF(AT5="MLD12","Riyadh1",IF(AT5="MLD15","Riyadh1",IF(AT5="MLD14","Riyadh1",IF(AT5="SP-D","Dammam",IF(AT5="DST1","Dammam",IF(AT5="DST2","Dammam",IF(AT5="HST1","Hufof0",IF(AT5="HST2","Hufof0",IF(AT5="DDD1","Dammam",IF(AT5="DDD2","Dammam",IF(AT5="DDD3","Dammam",IF(AT5="Q Path","Dammam",IF(AT5="Off","Dammam"))))))))))))))))))))))</f>
        <v>Dammam</v>
      </c>
      <c r="AY5" s="124" t="str">
        <f>IF(AX5="Riyadh","898",IF(AX5="Riyadh1","449",IF(AX5="Dammam","0",IF(AX5="Hufof","280",IF(AX5="Hufof0","0")))))</f>
        <v>0</v>
      </c>
      <c r="AZ5" s="122" t="str">
        <f>IFERROR(VLOOKUP(U5,'DAS Fri'!$F$47:$P$60,11,0),"Off")</f>
        <v>Off</v>
      </c>
      <c r="BA5" s="104">
        <f>IF(AZ5="MLD1&amp;8","7:40",IF(AZ5="MLD3&amp;4","2:40",IF(AZ5="MLD7&amp;8","7:40",IF(AZ5="MLD5&amp;10","7:40",IF(AZ5="MLD9&amp;16","2:40",IF(AZ5="MLD17&amp;2","2:40",IF(AZ5="MLD5","3:50",IF(AZ5="MLD13","3:50",IF(AZ5="MLD10","3:50",IF(AZ5="MLD12","3:50",IF(AZ5="MLD15","3:50",IF(AZ5="MLD14","3:50",IF(AZ5="SP-D","0",IF(AZ5="DST1","0",IF(AZ5="HST1","0",IF(AZ5="DDD1","0",IF(AZ5="DST2","0",IF(AZ5="DDD2","0",IF(AZ5="HST2","0",IF(AZ5="DDD3","0",))))))))))))))))))))</f>
        <v>0</v>
      </c>
      <c r="BB5" s="104">
        <f>IF(AZ5="MLD1","0",IF(AZ5="MLD2","0",IF(AZ5="MLD3","0",IF(AZ5="MLD4","0",IF(AZ5="MLD5","0",IF(AZ5="MLD6","0",IF(AZ5="MLD7","0",IF(AZ5="SP-D","0",IF(AZ5="DST1","0",IF(AZ5="HST1","0",IF(AZ5="DDD1","8:00",IF(AZ5="DST2","0",IF(AZ5="DDD2","8:00",IF(AZ5="HST2","0",IF(AZ5="DDD3","8:00",)))))))))))))))</f>
        <v>0</v>
      </c>
      <c r="BC5" s="73">
        <f>IF(AZ5="MLD5","YES",IF(AZ5="MLD13","YES",IF(AZ5="MLD15","YES",)))</f>
        <v>0</v>
      </c>
      <c r="BD5" s="73" t="str">
        <f>IF(AZ5="MLD1&amp;8","Riyadh",IF(AZ5="MLD7&amp;18","Riyadh",IF(AZ5="MLD5&amp;10","Riyadh",IF(AZ5="MLD3&amp;4","Hufof",IF(AZ5="MLD9&amp;16","Hufof",IF(AZ5="MLD17&amp;2","Hufof",IF(AZ5="MLD5","Riyadh1",IF(AZ5="MLD10","Riyadh1",IF(AZ5="MLD13","Riyadh1",IF(AZ5="MLD12","Riyadh1",IF(AZ5="MLD15","Riyadh1",IF(AZ5="MLD14","Riyadh1",IF(AZ5="SP-D","Dammam",IF(AZ5="DST1","Dammam",IF(AZ5="DST2","Dammam",IF(AZ5="HST1","Hufof0",IF(AZ5="HST2","Hufof0",IF(AZ5="DDD1","Dammam",IF(AZ5="DDD2","Dammam",IF(AZ5="DDD3","Dammam",IF(AZ5="Q Path","Dammam",IF(AZ5="Off","Dammam"))))))))))))))))))))))</f>
        <v>Dammam</v>
      </c>
      <c r="BE5" s="124" t="str">
        <f>IF(BD5="Riyadh","898",IF(BD5="Riyadh1","449",IF(BD5="Dammam","0",IF(BD5="Hufof","280",IF(BD5="Hufof0","0")))))</f>
        <v>0</v>
      </c>
      <c r="BF5" s="122" t="str">
        <f>IFERROR(VLOOKUP(U5,'DAS Sat'!$F$9:$P$68,11,0),"Off")</f>
        <v>SP</v>
      </c>
      <c r="BG5" s="104">
        <f>IF(BF5="MLD1&amp;8","7:40",IF(BF5="MLD3&amp;4","2:40",IF(BF5="MLD7&amp;8","7:40",IF(BF5="MLD5&amp;10","7:40",IF(BF5="MLD9&amp;16","2:40",IF(BF5="MLD17&amp;2","2:40",IF(BF5="MLD5","3:50",IF(BF5="MLD13","3:50",IF(BF5="MLD10","3:50",IF(BF5="MLD12","3:50",IF(BF5="MLD15","3:50",IF(BF5="MLD14","3:50",IF(BF5="SP-D","0",IF(BF5="DST1","0",IF(BF5="HST1","0",IF(BF5="DDD1","0",IF(BF5="DST2","0",IF(BF5="DDD2","0",IF(BF5="HST2","0",IF(BF5="DDD3","0",))))))))))))))))))))</f>
        <v>0</v>
      </c>
      <c r="BH5" s="104">
        <f>IF(BF5="MLD1","0",IF(BF5="MLD2","0",IF(BF5="MLD3","0",IF(BF5="MLD4","0",IF(BF5="MLD5","0",IF(BF5="MLD6","0",IF(BF5="MLD7","0",IF(BF5="SP-D","0",IF(BF5="DST1","0",IF(BF5="HST1","0",IF(BF5="DDD1","8:00",IF(BF5="DST2","0",IF(BF5="DDD2","8:00",IF(BF5="HST2","0",IF(BF5="DDD3","8:00",)))))))))))))))</f>
        <v>0</v>
      </c>
      <c r="BI5" s="73">
        <f>IF(BF5="MLD5","YES",IF(BF5="MLD13","YES",IF(BF5="MLD15","YES",)))</f>
        <v>0</v>
      </c>
      <c r="BJ5" s="73" t="b">
        <f>IF(BF5="MLD1&amp;8","Riyadh",IF(BF5="MLD7&amp;18","Riyadh",IF(BF5="MLD5&amp;10","Riyadh",IF(BF5="MLD3&amp;4","Hufof",IF(BF5="MLD9&amp;16","Hufof",IF(BF5="MLD17&amp;2","Hufof",IF(BF5="MLD5","Riyadh1",IF(BF5="MLD10","Riyadh1",IF(BF5="MLD13","Riyadh1",IF(BF5="MLD12","Riyadh1",IF(BF5="MLD15","Riyadh1",IF(BF5="MLD14","Riyadh1",IF(BF5="SP-D","Dammam",IF(BF5="DST1","Dammam",IF(BF5="DST2","Dammam",IF(BF5="HST1","Hufof0",IF(BF5="HST2","Hufof0",IF(BF5="DDD1","Dammam",IF(BF5="DDD2","Dammam",IF(BF5="DDD3","Dammam",IF(BF5="Q Path","Dammam",IF(BF5="Off","Dammam"))))))))))))))))))))))</f>
        <v>0</v>
      </c>
      <c r="BK5" s="124" t="b">
        <f>IF(BJ5="Riyadh","898",IF(BJ5="Riyadh1","449",IF(BJ5="Dammam","0",IF(BJ5="Hufof","280",IF(BJ5="Hufof0","0")))))</f>
        <v>0</v>
      </c>
      <c r="BL5" s="60">
        <f t="shared" ref="BL5:BL42" si="5">W5+AC5+AI5+AO5+AU5+BA5+BG5</f>
        <v>0</v>
      </c>
      <c r="BM5" s="61">
        <v>0.1111111111111111</v>
      </c>
      <c r="BN5" s="60">
        <f>X5+AD5+AJ5+AP5+AV5+BB5+BH5</f>
        <v>0</v>
      </c>
      <c r="BO5" s="60">
        <v>0.66666666666666663</v>
      </c>
      <c r="BQ5" s="58"/>
      <c r="BR5" s="110" t="s">
        <v>18</v>
      </c>
      <c r="BS5" s="93" t="s">
        <v>144</v>
      </c>
      <c r="BT5" s="111" t="s">
        <v>145</v>
      </c>
      <c r="BU5" s="112"/>
      <c r="BV5" s="94" t="s">
        <v>146</v>
      </c>
      <c r="BW5" s="98" t="s">
        <v>144</v>
      </c>
      <c r="BX5" s="111" t="s">
        <v>145</v>
      </c>
      <c r="BY5" s="112"/>
      <c r="BZ5" s="94" t="s">
        <v>146</v>
      </c>
      <c r="CA5" s="98" t="s">
        <v>144</v>
      </c>
      <c r="CB5" s="111" t="s">
        <v>145</v>
      </c>
      <c r="CC5" s="112"/>
      <c r="CD5" s="96" t="s">
        <v>146</v>
      </c>
      <c r="CE5" s="93" t="s">
        <v>144</v>
      </c>
      <c r="CF5" s="111" t="s">
        <v>145</v>
      </c>
      <c r="CG5" s="112"/>
      <c r="CH5" s="94" t="s">
        <v>146</v>
      </c>
      <c r="CI5" s="98" t="s">
        <v>144</v>
      </c>
      <c r="CJ5" s="111" t="s">
        <v>145</v>
      </c>
      <c r="CK5" s="112"/>
      <c r="CL5" s="96" t="s">
        <v>146</v>
      </c>
      <c r="CM5" s="93" t="s">
        <v>144</v>
      </c>
      <c r="CN5" s="111" t="s">
        <v>145</v>
      </c>
      <c r="CO5" s="112"/>
      <c r="CP5" s="94" t="s">
        <v>146</v>
      </c>
      <c r="CQ5" s="98" t="s">
        <v>144</v>
      </c>
      <c r="CR5" s="111" t="s">
        <v>145</v>
      </c>
      <c r="CS5" s="113" t="s">
        <v>18</v>
      </c>
      <c r="CT5" s="94" t="s">
        <v>146</v>
      </c>
    </row>
    <row r="6" spans="2:98" ht="21" x14ac:dyDescent="0.45">
      <c r="B6" s="59" t="str">
        <f>'Dvr '!A8</f>
        <v xml:space="preserve">Ahmed Almadeh </v>
      </c>
      <c r="C6" s="69" t="str">
        <f>IFERROR(VLOOKUP(B6,'DAS Sun'!$F$9:$O$61,10,0),"Off")</f>
        <v>Off</v>
      </c>
      <c r="D6" s="97">
        <f>'Dvr '!E8</f>
        <v>0</v>
      </c>
      <c r="E6" s="69" t="str">
        <f>IFERROR(VLOOKUP(B6,'DAS Mon'!$F$9:$O$49,10,0),"Off")</f>
        <v>Off</v>
      </c>
      <c r="F6" s="95">
        <f>'Dvr '!I8</f>
        <v>0</v>
      </c>
      <c r="G6" s="66" t="str">
        <f>IFERROR(VLOOKUP(B6,'DAS Tue'!$F$9:$O$47,10,0),"Off")</f>
        <v>Off</v>
      </c>
      <c r="H6" s="97">
        <f>'Dvr '!M8</f>
        <v>0</v>
      </c>
      <c r="I6" s="69">
        <f>IFERROR(VLOOKUP(B6,'DAS Wed'!$F$9:$O$57,10,0),"Off")</f>
        <v>0.45763888888888887</v>
      </c>
      <c r="J6" s="95">
        <f>'Dvr '!Q8</f>
        <v>0.45763888888888887</v>
      </c>
      <c r="K6" s="66">
        <f>IFERROR(VLOOKUP(B6,'DAS Thu'!$F$9:$O$59,10,0),"Off")</f>
        <v>0.33333333333333337</v>
      </c>
      <c r="L6" s="97">
        <f>'Dvr '!U8</f>
        <v>0.33333333333333337</v>
      </c>
      <c r="M6" s="69" t="str">
        <f>IFERROR(VLOOKUP(B6,'DAS Fri'!$F$9:$O$63,10,0),"Off")</f>
        <v>Off</v>
      </c>
      <c r="N6" s="95">
        <f>'Dvr '!Y8</f>
        <v>0.33333333333333337</v>
      </c>
      <c r="O6" s="66">
        <f>IFERROR(VLOOKUP(B6,'DAS Sat'!$F$9:$O$65,10,0),"Off")</f>
        <v>0.33333333333333337</v>
      </c>
      <c r="P6" s="95">
        <f>'Dvr '!AC8</f>
        <v>0.33333333333333337</v>
      </c>
      <c r="Q6" s="60">
        <f t="shared" ref="Q6:Q42" si="6">SUM(C6,E6,G6,I6,K6,M6,O6)</f>
        <v>1.1243055555555554</v>
      </c>
      <c r="R6" s="61">
        <f t="shared" ref="R6:R42" si="7">SUM(D6,F6,H6,J6,L6,N6,P6)</f>
        <v>1.4576388888888889</v>
      </c>
      <c r="S6" s="6">
        <f t="shared" ref="S6:S42" si="8">COUNTIF(C6:P6,"Off")</f>
        <v>4</v>
      </c>
      <c r="T6" s="70"/>
      <c r="U6" s="59" t="str">
        <f>'Dvr '!A8</f>
        <v xml:space="preserve">Ahmed Almadeh </v>
      </c>
      <c r="V6" s="68" t="str">
        <f>IFERROR(VLOOKUP(U6,'DAS Sun'!$F$10:$P$59,11,0),"Off")</f>
        <v>Off</v>
      </c>
      <c r="W6" s="104">
        <f t="shared" ref="W6:W45" si="9">IF(V6="MLD1&amp;8","7:40",IF(V6="MLD3&amp;4","2:40",IF(V6="MLD7&amp;8","7:40",IF(V6="MLD5&amp;10","7:40",IF(V6="MLD9&amp;16","2:40",IF(V6="MLD17&amp;2","2:40",IF(V6="MLD5","3:50",IF(V6="MLD13","3:50",IF(V6="MLD10","3:50",IF(V6="MLD12","3:50",IF(V6="MLD15","3:50",IF(V6="MLD14","3:50",IF(V6="SP-D","0",IF(V6="DST1","0",IF(V6="HST1","0",IF(V6="DDD1","0",IF(V6="DST2","0",IF(V6="DDD2","0",IF(V6="HST2","0",IF(V6="DDD3","0",))))))))))))))))))))</f>
        <v>0</v>
      </c>
      <c r="X6" s="104">
        <f t="shared" ref="X6:X42" si="10">IF(V6="MLD1","0",IF(V6="MLD2","0",IF(V6="MLD3","0",IF(V6="MLD4","0",IF(V6="MLD5","0",IF(V6="MLD6","0",IF(V6="MLD7","0",IF(V6="SP-D","0",IF(V6="DST1","0",IF(V6="HST1","0",IF(V6="DDD1","8:00",IF(V6="DST2","0",IF(V6="DDD2","8:00",IF(V6="HST2","0",IF(V6="DDD3","8:00",)))))))))))))))</f>
        <v>0</v>
      </c>
      <c r="Y6" s="73">
        <f t="shared" ref="Y6:Y45" si="11">IF(V6="MLD5","YES",IF(V6="MLD13","YES",IF(V6="MLD15","YES",)))</f>
        <v>0</v>
      </c>
      <c r="Z6" s="73" t="str">
        <f t="shared" ref="Z6:Z45" si="12">IF(V6="MLD1&amp;8","Riyadh",IF(V6="MLD7&amp;18","Riyadh",IF(V6="MLD5&amp;10","Riyadh",IF(V6="MLD3&amp;4","Hufof",IF(V6="MLD9&amp;16","Hufof",IF(V6="MLD17&amp;2","Hufof",IF(V6="MLD5","Riyadh1",IF(V6="MLD10","Riyadh1",IF(V6="MLD13","Riyadh1",IF(V6="MLD12","Riyadh1",IF(V6="MLD15","Riyadh1",IF(V6="MLD14","Riyadh1",IF(V6="SP-D","Dammam",IF(V6="DST1","Dammam",IF(V6="DST2","Dammam",IF(V6="HST1","Hufof0",IF(V6="HST2","Hufof0",IF(V6="DDD1","Dammam",IF(V6="DDD2","Dammam",IF(V6="DDD3","Dammam",IF(V6="Q Path","Dammam",IF(V6="Off","Dammam"))))))))))))))))))))))</f>
        <v>Dammam</v>
      </c>
      <c r="AA6" s="124" t="str">
        <f t="shared" ref="AA6:AA45" si="13">IF(Z6="Riyadh","898",IF(Z6="Riyadh1","449",IF(Z6="Dammam","0",IF(Z6="Hufof","280",IF(Z6="Hufof0","0")))))</f>
        <v>0</v>
      </c>
      <c r="AB6" s="66" t="str">
        <f>IFERROR(VLOOKUP(U6,'DAS Mon'!$F$10:$P$51,11,0),"Off")</f>
        <v>Off</v>
      </c>
      <c r="AC6" s="104">
        <f t="shared" ref="AC6:AC45" si="14">IF(AB6="MLD1&amp;8","7:40",IF(AB6="MLD3&amp;4","2:40",IF(AB6="MLD7&amp;8","7:40",IF(AB6="MLD5&amp;10","7:40",IF(AB6="MLD9&amp;16","2:40",IF(AB6="MLD17&amp;2","2:40",IF(AB6="MLD5","3:50",IF(AB6="MLD13","3:50",IF(AB6="MLD10","3:50",IF(AB6="MLD12","3:50",IF(AB6="MLD15","3:50",IF(AB6="MLD14","3:50",IF(AB6="SP-D","0",IF(AB6="DST1","0",IF(AB6="HST1","0",IF(AB6="DDD1","0",IF(AB6="DST2","0",IF(AB6="DDD2","0",IF(AB6="HST2","0",IF(AB6="DDD3","0",))))))))))))))))))))</f>
        <v>0</v>
      </c>
      <c r="AD6" s="104">
        <f t="shared" ref="AD6:AD42" si="15">IF(AB6="MLD1","0",IF(AB6="MLD2","0",IF(AB6="MLD3","0",IF(AB6="MLD4","0",IF(AB6="MLD5","0",IF(AB6="MLD6","0",IF(AB6="MLD7","0",IF(AB6="SP-D","0",IF(AB6="DST1","0",IF(AB6="HST1","0",IF(AB6="DDD1","8:00",IF(AB6="DST2","0",IF(AB6="DDD2","8:00",IF(AB6="HST2","0",IF(AB6="DDD3","8:00",)))))))))))))))</f>
        <v>0</v>
      </c>
      <c r="AE6" s="73">
        <f t="shared" ref="AE6:AE45" si="16">IF(AB6="MLD5","YES",IF(AB6="MLD13","YES",IF(AB6="MLD15","YES",)))</f>
        <v>0</v>
      </c>
      <c r="AF6" s="73" t="str">
        <f t="shared" ref="AF6:AF45" si="17">IF(AB6="MLD1&amp;8","Riyadh",IF(AB6="MLD7&amp;18","Riyadh",IF(AB6="MLD5&amp;10","Riyadh",IF(AB6="MLD3&amp;4","Hufof",IF(AB6="MLD9&amp;16","Hufof",IF(AB6="MLD17&amp;2","Hufof",IF(AB6="MLD5","Riyadh1",IF(AB6="MLD10","Riyadh1",IF(AB6="MLD13","Riyadh1",IF(AB6="MLD12","Riyadh1",IF(AB6="MLD15","Riyadh1",IF(AB6="MLD14","Riyadh1",IF(AB6="SP-D","Dammam",IF(AB6="DST1","Dammam",IF(AB6="DST2","Dammam",IF(AB6="HST1","Hufof0",IF(AB6="HST2","Hufof0",IF(AB6="DDD1","Dammam",IF(AB6="DDD2","Dammam",IF(AB6="DDD3","Dammam",IF(AB6="Q Path","Dammam",IF(AB6="Off","Dammam"))))))))))))))))))))))</f>
        <v>Dammam</v>
      </c>
      <c r="AG6" s="124" t="str">
        <f t="shared" ref="AG6:AG45" si="18">IF(AF6="Riyadh","898",IF(AF6="Riyadh1","449",IF(AF6="Dammam","0",IF(AF6="Hufof","280",IF(AF6="Hufof0","0")))))</f>
        <v>0</v>
      </c>
      <c r="AH6" s="122" t="str">
        <f>IFERROR(VLOOKUP(U6,'DAS Tue'!$F$9:$P$50,11,0),"Off")</f>
        <v>Off</v>
      </c>
      <c r="AI6" s="104">
        <f t="shared" ref="AI6:AI45" si="19">IF(AH6="MLD1&amp;8","7:40",IF(AH6="MLD3&amp;4","2:40",IF(AH6="MLD7&amp;8","7:40",IF(AH6="MLD5&amp;10","7:40",IF(AH6="MLD9&amp;16","2:40",IF(AH6="MLD17&amp;2","2:40",IF(AH6="MLD5","3:50",IF(AH6="MLD13","3:50",IF(AH6="MLD10","3:50",IF(AH6="MLD12","3:50",IF(AH6="MLD15","3:50",IF(AH6="MLD14","3:50",IF(AH6="SP-D","0",IF(AH6="DST1","0",IF(AH6="HST1","0",IF(AH6="DDD1","0",IF(AH6="DST2","0",IF(AH6="DDD2","0",IF(AH6="HST2","0",IF(AH6="DDD3","0",))))))))))))))))))))</f>
        <v>0</v>
      </c>
      <c r="AJ6" s="104">
        <f t="shared" ref="AJ6:AJ42" si="20">IF(AH6="MLD1","0",IF(AH6="MLD2","0",IF(AH6="MLD3","0",IF(AH6="MLD4","0",IF(AH6="MLD5","0",IF(AH6="MLD6","0",IF(AH6="MLD7","0",IF(AH6="SP-D","0",IF(AH6="DST1","0",IF(AH6="HST1","0",IF(AH6="DDD1","8:00",IF(AH6="DST2","0",IF(AH6="DDD2","8:00",IF(AH6="HST2","0",IF(AH6="DDD3","8:00",)))))))))))))))</f>
        <v>0</v>
      </c>
      <c r="AK6" s="73">
        <f t="shared" ref="AK6:AK45" si="21">IF(AH6="MLD5","YES",IF(AH6="MLD13","YES",IF(AH6="MLD15","YES",)))</f>
        <v>0</v>
      </c>
      <c r="AL6" s="73" t="str">
        <f t="shared" ref="AL6:AL45" si="22">IF(AH6="MLD1&amp;8","Riyadh",IF(AH6="MLD7&amp;18","Riyadh",IF(AH6="MLD5&amp;10","Riyadh",IF(AH6="MLD3&amp;4","Hufof",IF(AH6="MLD9&amp;16","Hufof",IF(AH6="MLD17&amp;2","Hufof",IF(AH6="MLD5","Riyadh1",IF(AH6="MLD10","Riyadh1",IF(AH6="MLD13","Riyadh1",IF(AH6="MLD12","Riyadh1",IF(AH6="MLD15","Riyadh1",IF(AH6="MLD14","Riyadh1",IF(AH6="SP-D","Dammam",IF(AH6="DST1","Dammam",IF(AH6="DST2","Dammam",IF(AH6="HST1","Hufof0",IF(AH6="HST2","Hufof0",IF(AH6="DDD1","Dammam",IF(AH6="DDD2","Dammam",IF(AH6="DDD3","Dammam",IF(AH6="Q Path","Dammam",IF(AH6="Off","Dammam"))))))))))))))))))))))</f>
        <v>Dammam</v>
      </c>
      <c r="AM6" s="124" t="str">
        <f t="shared" ref="AM6:AM45" si="23">IF(AL6="Riyadh","898",IF(AL6="Riyadh1","449",IF(AL6="Dammam","0",IF(AL6="Hufof","280",IF(AL6="Hufof0","0")))))</f>
        <v>0</v>
      </c>
      <c r="AN6" s="122" t="str">
        <f>IFERROR(VLOOKUP(U6,'DAS Wed'!$F$10:$P$56,11,0),"Off")</f>
        <v>MLD3&amp;10</v>
      </c>
      <c r="AO6" s="104">
        <f t="shared" ref="AO6:AO45" si="24">IF(AN6="MLD1&amp;8","7:40",IF(AN6="MLD3&amp;4","2:40",IF(AN6="MLD7&amp;8","7:40",IF(AN6="MLD5&amp;10","7:40",IF(AN6="MLD9&amp;16","2:40",IF(AN6="MLD17&amp;2","2:40",IF(AN6="MLD5","3:50",IF(AN6="MLD13","3:50",IF(AN6="MLD10","3:50",IF(AN6="MLD12","3:50",IF(AN6="MLD15","3:50",IF(AN6="MLD14","3:50",IF(AN6="SP-D","0",IF(AN6="DST1","0",IF(AN6="HST1","0",IF(AN6="DDD1","0",IF(AN6="DST2","0",IF(AN6="DDD2","0",IF(AN6="HST2","0",IF(AN6="DDD3","0",))))))))))))))))))))</f>
        <v>0</v>
      </c>
      <c r="AP6" s="104">
        <f t="shared" ref="AP6:AP42" si="25">IF(AN6="MLD1","0",IF(AN6="MLD2","0",IF(AN6="MLD3","0",IF(AN6="MLD4","0",IF(AN6="MLD5","0",IF(AN6="MLD6","0",IF(AN6="MLD7","0",IF(AN6="SP-D","0",IF(AN6="DST1","0",IF(AN6="HST1","0",IF(AN6="DDD1","8:00",IF(AN6="DST2","0",IF(AN6="DDD2","8:00",IF(AN6="HST2","0",IF(AN6="DDD3","8:00",)))))))))))))))</f>
        <v>0</v>
      </c>
      <c r="AQ6" s="73">
        <f t="shared" ref="AQ6:AQ45" si="26">IF(AN6="MLD5","YES",IF(AN6="MLD13","YES",IF(AN6="MLD15","YES",)))</f>
        <v>0</v>
      </c>
      <c r="AR6" s="73" t="b">
        <f t="shared" ref="AR6:AR45" si="27">IF(AN6="MLD1&amp;8","Riyadh",IF(AN6="MLD7&amp;18","Riyadh",IF(AN6="MLD5&amp;10","Riyadh",IF(AN6="MLD3&amp;4","Hufof",IF(AN6="MLD9&amp;16","Hufof",IF(AN6="MLD17&amp;2","Hufof",IF(AN6="MLD5","Riyadh1",IF(AN6="MLD10","Riyadh1",IF(AN6="MLD13","Riyadh1",IF(AN6="MLD12","Riyadh1",IF(AN6="MLD15","Riyadh1",IF(AN6="MLD14","Riyadh1",IF(AN6="SP-D","Dammam",IF(AN6="DST1","Dammam",IF(AN6="DST2","Dammam",IF(AN6="HST1","Hufof0",IF(AN6="HST2","Hufof0",IF(AN6="DDD1","Dammam",IF(AN6="DDD2","Dammam",IF(AN6="DDD3","Dammam",IF(AN6="Q Path","Dammam",IF(AN6="Off","Dammam"))))))))))))))))))))))</f>
        <v>0</v>
      </c>
      <c r="AS6" s="124" t="b">
        <f t="shared" ref="AS6:AS45" si="28">IF(AR6="Riyadh","898",IF(AR6="Riyadh1","449",IF(AR6="Dammam","0",IF(AR6="Hufof","280",IF(AR6="Hufof0","0")))))</f>
        <v>0</v>
      </c>
      <c r="AT6" s="122" t="str">
        <f>IFERROR(VLOOKUP(U6,'DAS Thu'!$F$35:$P$51,11,0),"Off")</f>
        <v>Off</v>
      </c>
      <c r="AU6" s="104">
        <f t="shared" ref="AU6:AU45" si="29">IF(AT6="MLD1&amp;8","7:40",IF(AT6="MLD3&amp;4","2:40",IF(AT6="MLD7&amp;8","7:40",IF(AT6="MLD5&amp;10","7:40",IF(AT6="MLD9&amp;16","2:40",IF(AT6="MLD17&amp;2","2:40",IF(AT6="MLD5","3:50",IF(AT6="MLD13","3:50",IF(AT6="MLD10","3:50",IF(AT6="MLD12","3:50",IF(AT6="MLD15","3:50",IF(AT6="MLD14","3:50",IF(AT6="SP-D","0",IF(AT6="DST1","0",IF(AT6="HST1","0",IF(AT6="DDD1","0",IF(AT6="DST2","0",IF(AT6="DDD2","0",IF(AT6="HST2","0",IF(AT6="DDD3","0",))))))))))))))))))))</f>
        <v>0</v>
      </c>
      <c r="AV6" s="104">
        <f t="shared" ref="AV6:AV42" si="30">IF(AT6="MLD1","0",IF(AT6="MLD2","0",IF(AT6="MLD3","0",IF(AT6="MLD4","0",IF(AT6="MLD5","0",IF(AT6="MLD6","0",IF(AT6="MLD7","0",IF(AT6="SP-D","0",IF(AT6="DST1","0",IF(AT6="HST1","0",IF(AT6="DDD1","8:00",IF(AT6="DST2","0",IF(AT6="DDD2","8:00",IF(AT6="HST2","0",IF(AT6="DDD3","8:00",)))))))))))))))</f>
        <v>0</v>
      </c>
      <c r="AW6" s="73">
        <f t="shared" ref="AW6:AW45" si="31">IF(AT6="MLD5","YES",IF(AT6="MLD13","YES",IF(AT6="MLD15","YES",)))</f>
        <v>0</v>
      </c>
      <c r="AX6" s="73" t="str">
        <f t="shared" ref="AX6:AX45" si="32">IF(AT6="MLD1&amp;8","Riyadh",IF(AT6="MLD7&amp;18","Riyadh",IF(AT6="MLD5&amp;10","Riyadh",IF(AT6="MLD3&amp;4","Hufof",IF(AT6="MLD9&amp;16","Hufof",IF(AT6="MLD17&amp;2","Hufof",IF(AT6="MLD5","Riyadh1",IF(AT6="MLD10","Riyadh1",IF(AT6="MLD13","Riyadh1",IF(AT6="MLD12","Riyadh1",IF(AT6="MLD15","Riyadh1",IF(AT6="MLD14","Riyadh1",IF(AT6="SP-D","Dammam",IF(AT6="DST1","Dammam",IF(AT6="DST2","Dammam",IF(AT6="HST1","Hufof0",IF(AT6="HST2","Hufof0",IF(AT6="DDD1","Dammam",IF(AT6="DDD2","Dammam",IF(AT6="DDD3","Dammam",IF(AT6="Q Path","Dammam",IF(AT6="Off","Dammam"))))))))))))))))))))))</f>
        <v>Dammam</v>
      </c>
      <c r="AY6" s="124" t="str">
        <f t="shared" ref="AY6:AY45" si="33">IF(AX6="Riyadh","898",IF(AX6="Riyadh1","449",IF(AX6="Dammam","0",IF(AX6="Hufof","280",IF(AX6="Hufof0","0")))))</f>
        <v>0</v>
      </c>
      <c r="AZ6" s="122" t="str">
        <f>IFERROR(VLOOKUP(U6,'DAS Fri'!$F$47:$P$55,11,0),"Off")</f>
        <v>Off</v>
      </c>
      <c r="BA6" s="104">
        <f t="shared" ref="BA6:BA45" si="34">IF(AZ6="MLD1&amp;8","7:40",IF(AZ6="MLD3&amp;4","2:40",IF(AZ6="MLD7&amp;8","7:40",IF(AZ6="MLD5&amp;10","7:40",IF(AZ6="MLD9&amp;16","2:40",IF(AZ6="MLD17&amp;2","2:40",IF(AZ6="MLD5","3:50",IF(AZ6="MLD13","3:50",IF(AZ6="MLD10","3:50",IF(AZ6="MLD12","3:50",IF(AZ6="MLD15","3:50",IF(AZ6="MLD14","3:50",IF(AZ6="SP-D","0",IF(AZ6="DST1","0",IF(AZ6="HST1","0",IF(AZ6="DDD1","0",IF(AZ6="DST2","0",IF(AZ6="DDD2","0",IF(AZ6="HST2","0",IF(AZ6="DDD3","0",))))))))))))))))))))</f>
        <v>0</v>
      </c>
      <c r="BB6" s="104">
        <f t="shared" ref="BB6:BB42" si="35">IF(AZ6="MLD1","0",IF(AZ6="MLD2","0",IF(AZ6="MLD3","0",IF(AZ6="MLD4","0",IF(AZ6="MLD5","0",IF(AZ6="MLD6","0",IF(AZ6="MLD7","0",IF(AZ6="SP-D","0",IF(AZ6="DST1","0",IF(AZ6="HST1","0",IF(AZ6="DDD1","8:00",IF(AZ6="DST2","0",IF(AZ6="DDD2","8:00",IF(AZ6="HST2","0",IF(AZ6="DDD3","8:00",)))))))))))))))</f>
        <v>0</v>
      </c>
      <c r="BC6" s="73">
        <f t="shared" ref="BC6:BC45" si="36">IF(AZ6="MLD5","YES",IF(AZ6="MLD13","YES",IF(AZ6="MLD15","YES",)))</f>
        <v>0</v>
      </c>
      <c r="BD6" s="73" t="str">
        <f t="shared" ref="BD6:BD45" si="37">IF(AZ6="MLD1&amp;8","Riyadh",IF(AZ6="MLD7&amp;18","Riyadh",IF(AZ6="MLD5&amp;10","Riyadh",IF(AZ6="MLD3&amp;4","Hufof",IF(AZ6="MLD9&amp;16","Hufof",IF(AZ6="MLD17&amp;2","Hufof",IF(AZ6="MLD5","Riyadh1",IF(AZ6="MLD10","Riyadh1",IF(AZ6="MLD13","Riyadh1",IF(AZ6="MLD12","Riyadh1",IF(AZ6="MLD15","Riyadh1",IF(AZ6="MLD14","Riyadh1",IF(AZ6="SP-D","Dammam",IF(AZ6="DST1","Dammam",IF(AZ6="DST2","Dammam",IF(AZ6="HST1","Hufof0",IF(AZ6="HST2","Hufof0",IF(AZ6="DDD1","Dammam",IF(AZ6="DDD2","Dammam",IF(AZ6="DDD3","Dammam",IF(AZ6="Q Path","Dammam",IF(AZ6="Off","Dammam"))))))))))))))))))))))</f>
        <v>Dammam</v>
      </c>
      <c r="BE6" s="124" t="str">
        <f t="shared" ref="BE6:BE45" si="38">IF(BD6="Riyadh","898",IF(BD6="Riyadh1","449",IF(BD6="Dammam","0",IF(BD6="Hufof","280",IF(BD6="Hufof0","0")))))</f>
        <v>0</v>
      </c>
      <c r="BF6" s="122" t="str">
        <f>IFERROR(VLOOKUP(U6,'DAS Sat'!$F$9:$P$63,11,0),"Off")</f>
        <v>SP</v>
      </c>
      <c r="BG6" s="104">
        <f t="shared" ref="BG6:BG45" si="39">IF(BF6="MLD1&amp;8","7:40",IF(BF6="MLD3&amp;4","2:40",IF(BF6="MLD7&amp;8","7:40",IF(BF6="MLD5&amp;10","7:40",IF(BF6="MLD9&amp;16","2:40",IF(BF6="MLD17&amp;2","2:40",IF(BF6="MLD5","3:50",IF(BF6="MLD13","3:50",IF(BF6="MLD10","3:50",IF(BF6="MLD12","3:50",IF(BF6="MLD15","3:50",IF(BF6="MLD14","3:50",IF(BF6="SP-D","0",IF(BF6="DST1","0",IF(BF6="HST1","0",IF(BF6="DDD1","0",IF(BF6="DST2","0",IF(BF6="DDD2","0",IF(BF6="HST2","0",IF(BF6="DDD3","0",))))))))))))))))))))</f>
        <v>0</v>
      </c>
      <c r="BH6" s="104">
        <f t="shared" ref="BH6:BH42" si="40">IF(BF6="MLD1","0",IF(BF6="MLD2","0",IF(BF6="MLD3","0",IF(BF6="MLD4","0",IF(BF6="MLD5","0",IF(BF6="MLD6","0",IF(BF6="MLD7","0",IF(BF6="SP-D","0",IF(BF6="DST1","0",IF(BF6="HST1","0",IF(BF6="DDD1","8:00",IF(BF6="DST2","0",IF(BF6="DDD2","8:00",IF(BF6="HST2","0",IF(BF6="DDD3","8:00",)))))))))))))))</f>
        <v>0</v>
      </c>
      <c r="BI6" s="73">
        <f t="shared" ref="BI6:BI45" si="41">IF(BF6="MLD5","YES",IF(BF6="MLD13","YES",IF(BF6="MLD15","YES",)))</f>
        <v>0</v>
      </c>
      <c r="BJ6" s="73" t="b">
        <f t="shared" ref="BJ6:BJ45" si="42">IF(BF6="MLD1&amp;8","Riyadh",IF(BF6="MLD7&amp;18","Riyadh",IF(BF6="MLD5&amp;10","Riyadh",IF(BF6="MLD3&amp;4","Hufof",IF(BF6="MLD9&amp;16","Hufof",IF(BF6="MLD17&amp;2","Hufof",IF(BF6="MLD5","Riyadh1",IF(BF6="MLD10","Riyadh1",IF(BF6="MLD13","Riyadh1",IF(BF6="MLD12","Riyadh1",IF(BF6="MLD15","Riyadh1",IF(BF6="MLD14","Riyadh1",IF(BF6="SP-D","Dammam",IF(BF6="DST1","Dammam",IF(BF6="DST2","Dammam",IF(BF6="HST1","Hufof0",IF(BF6="HST2","Hufof0",IF(BF6="DDD1","Dammam",IF(BF6="DDD2","Dammam",IF(BF6="DDD3","Dammam",IF(BF6="Q Path","Dammam",IF(BF6="Off","Dammam"))))))))))))))))))))))</f>
        <v>0</v>
      </c>
      <c r="BK6" s="124" t="b">
        <f t="shared" ref="BK6:BK45" si="43">IF(BJ6="Riyadh","898",IF(BJ6="Riyadh1","449",IF(BJ6="Dammam","0",IF(BJ6="Hufof","280",IF(BJ6="Hufof0","0")))))</f>
        <v>0</v>
      </c>
      <c r="BL6" s="60">
        <f t="shared" si="5"/>
        <v>0</v>
      </c>
      <c r="BM6" s="61">
        <v>0.1111111111111111</v>
      </c>
      <c r="BN6" s="60">
        <f t="shared" ref="BN6:BN42" si="44">X6+AD6+AJ6+AP6+AV6+BB6+BH6</f>
        <v>0</v>
      </c>
      <c r="BO6" s="60">
        <v>0.66666666666666663</v>
      </c>
      <c r="BQ6" s="114" t="str">
        <f>'Dvr '!A7</f>
        <v>Zakaria Abdullah Al-Batran</v>
      </c>
      <c r="BR6" s="5">
        <v>-0.25</v>
      </c>
      <c r="BS6" s="115" t="str">
        <f>IFERROR(VLOOKUP(BQ6,'DAS Sun'!$F$9:$Q$61,12,0),"Off")</f>
        <v>Off</v>
      </c>
      <c r="BT6" s="116" t="str">
        <f>IFERROR(VLOOKUP(BQ6,'DAS Sun'!$F$9:$R$61,13,0),"Off")</f>
        <v>Off</v>
      </c>
      <c r="BU6" s="117" t="e">
        <f>$BU$4-BT6</f>
        <v>#VALUE!</v>
      </c>
      <c r="BV6" s="118" t="e">
        <f>BS6+#REF!</f>
        <v>#VALUE!</v>
      </c>
      <c r="BW6" s="119" t="str">
        <f>IFERROR(VLOOKUP(BQ6,'DAS Mon'!$F$9:$Q$49,12,0),"Off")</f>
        <v>Off</v>
      </c>
      <c r="BX6" s="116" t="str">
        <f>IFERROR(VLOOKUP(BQ6,'DAS Mon'!$F$9:$R$49,13,0),"Off")</f>
        <v>Off</v>
      </c>
      <c r="BY6" s="117" t="e">
        <f>$BU$4-BX6</f>
        <v>#VALUE!</v>
      </c>
      <c r="BZ6" s="118" t="e">
        <f t="shared" ref="BZ6:BZ46" si="45">BW6+BU6</f>
        <v>#VALUE!</v>
      </c>
      <c r="CA6" s="119">
        <f>IFERROR(VLOOKUP(BQ6,'DAS Tue'!$F$9:$Q$49,12,0),"Off")</f>
        <v>0.15486111111111112</v>
      </c>
      <c r="CB6" s="116">
        <f>IFERROR(VLOOKUP(BQ6,'DAS Tue'!$F$9:$R$49,13,0),"Off")</f>
        <v>0.48819444444444443</v>
      </c>
      <c r="CC6" s="117">
        <f>$BU$4-CB6</f>
        <v>0.51180555555555562</v>
      </c>
      <c r="CD6" s="120" t="e">
        <f>CA6+BY6</f>
        <v>#VALUE!</v>
      </c>
      <c r="CE6" s="115">
        <f>IFERROR(VLOOKUP(BQ6,'DAS Wed'!$F$9:$Q$58,12,0),"Off")</f>
        <v>0.16666666666666666</v>
      </c>
      <c r="CF6" s="116">
        <f>IFERROR(VLOOKUP(BQ6,'DAS Wed'!$F$9:$R$58,13,0),"Off")</f>
        <v>0.57986111111111116</v>
      </c>
      <c r="CG6" s="117">
        <f>$BU$4-CF6</f>
        <v>0.42013888888888884</v>
      </c>
      <c r="CH6" s="118">
        <f>CE6+CC6</f>
        <v>0.67847222222222225</v>
      </c>
      <c r="CI6" s="119">
        <f>IFERROR(VLOOKUP(BQ6,'DAS Thu'!$F$9:$Q$59,12,0),"Off")</f>
        <v>0.23055555555555557</v>
      </c>
      <c r="CJ6" s="116">
        <f>IFERROR(VLOOKUP(BQ6,'DAS Thu'!$F$9:$R$59,13,0),"Off")</f>
        <v>0.68819444444444444</v>
      </c>
      <c r="CK6" s="117">
        <f>$BU$4-CJ6</f>
        <v>0.31180555555555556</v>
      </c>
      <c r="CL6" s="120">
        <f>CI6+CG6</f>
        <v>0.65069444444444446</v>
      </c>
      <c r="CM6" s="115" t="str">
        <f>IFERROR(VLOOKUP(BQ6,'DAS Fri'!$F$9:$Q$63,12,0),"Off")</f>
        <v>Off</v>
      </c>
      <c r="CN6" s="116" t="str">
        <f>IFERROR(VLOOKUP(BQ6,'DAS Fri'!$F$9:$R$63,13,0),"Off")</f>
        <v>Off</v>
      </c>
      <c r="CO6" s="117" t="e">
        <f>$BU$4-CN6</f>
        <v>#VALUE!</v>
      </c>
      <c r="CP6" s="118" t="e">
        <f>CM6+CK6</f>
        <v>#VALUE!</v>
      </c>
      <c r="CQ6" s="119">
        <f>IFERROR(VLOOKUP(BQ6,'DAS Sat'!$F$9:$Q$65,12,0),"Off")</f>
        <v>0.25</v>
      </c>
      <c r="CR6" s="116">
        <f>IFERROR(VLOOKUP(BQ6,'DAS Sat'!$F$9:$R$65,13,0),"Off")</f>
        <v>0.58333333333333337</v>
      </c>
      <c r="CS6" s="121">
        <f>$BU$4-CR6</f>
        <v>0.41666666666666663</v>
      </c>
      <c r="CT6" s="118" t="e">
        <f>CQ6+CO6</f>
        <v>#VALUE!</v>
      </c>
    </row>
    <row r="7" spans="2:98" ht="21" x14ac:dyDescent="0.45">
      <c r="B7" s="59" t="str">
        <f>'Dvr '!A9</f>
        <v xml:space="preserve">Ali Ahmed Al-Farhan </v>
      </c>
      <c r="C7" s="69">
        <f>IFERROR(VLOOKUP(B7,'DAS Sun'!$F$9:$O$61,10,0),"Off")</f>
        <v>0.4152777777777778</v>
      </c>
      <c r="D7" s="97">
        <f>'Dvr '!E9</f>
        <v>0.4152777777777778</v>
      </c>
      <c r="E7" s="69" t="str">
        <f>IFERROR(VLOOKUP(B7,'DAS Mon'!$F$9:$O$49,10,0),"Off")</f>
        <v>Off</v>
      </c>
      <c r="F7" s="95">
        <f>'Dvr '!I9</f>
        <v>0</v>
      </c>
      <c r="G7" s="66" t="str">
        <f>IFERROR(VLOOKUP(B7,'DAS Tue'!$F$9:$O$47,10,0),"Off")</f>
        <v>Off</v>
      </c>
      <c r="H7" s="97">
        <f>'Dvr '!M9</f>
        <v>0</v>
      </c>
      <c r="I7" s="69" t="str">
        <f>IFERROR(VLOOKUP(B7,'DAS Wed'!$F$9:$O$57,10,0),"Off")</f>
        <v>Off</v>
      </c>
      <c r="J7" s="95">
        <f>'Dvr '!Q9</f>
        <v>0</v>
      </c>
      <c r="K7" s="66">
        <f>IFERROR(VLOOKUP(B7,'DAS Thu'!$F$9:$O$59,10,0),"Off")</f>
        <v>0.33333333333333331</v>
      </c>
      <c r="L7" s="97">
        <f>'Dvr '!U9</f>
        <v>0.33333333333333331</v>
      </c>
      <c r="M7" s="69">
        <f>IFERROR(VLOOKUP(B7,'DAS Fri'!$F$9:$O$63,10,0),"Off")</f>
        <v>0.20833333333333331</v>
      </c>
      <c r="N7" s="95">
        <f>'Dvr '!Y9</f>
        <v>0.33333333333333331</v>
      </c>
      <c r="O7" s="66">
        <f>IFERROR(VLOOKUP(B7,'DAS Sat'!$F$9:$O$65,10,0),"Off")</f>
        <v>0.33333333333333331</v>
      </c>
      <c r="P7" s="95">
        <f>'Dvr '!AC9</f>
        <v>0.33333333333333331</v>
      </c>
      <c r="Q7" s="60">
        <f t="shared" si="6"/>
        <v>1.2902777777777776</v>
      </c>
      <c r="R7" s="61">
        <f t="shared" si="7"/>
        <v>1.4152777777777776</v>
      </c>
      <c r="S7" s="6">
        <f t="shared" si="8"/>
        <v>3</v>
      </c>
      <c r="T7" s="70"/>
      <c r="U7" s="59" t="str">
        <f>'Dvr '!A9</f>
        <v xml:space="preserve">Ali Ahmed Al-Farhan </v>
      </c>
      <c r="V7" s="68" t="str">
        <f>IFERROR(VLOOKUP(U7,'DAS Sun'!$F$10:$P$59,11,0),"Off")</f>
        <v>MLD5&amp;12</v>
      </c>
      <c r="W7" s="104">
        <f t="shared" si="9"/>
        <v>0</v>
      </c>
      <c r="X7" s="104">
        <f t="shared" si="10"/>
        <v>0</v>
      </c>
      <c r="Y7" s="73">
        <f t="shared" si="11"/>
        <v>0</v>
      </c>
      <c r="Z7" s="73" t="b">
        <f t="shared" si="12"/>
        <v>0</v>
      </c>
      <c r="AA7" s="124" t="b">
        <f t="shared" si="13"/>
        <v>0</v>
      </c>
      <c r="AB7" s="66" t="str">
        <f>IFERROR(VLOOKUP(U7,'DAS Mon'!$F$10:$P$51,11,0),"Off")</f>
        <v>Off</v>
      </c>
      <c r="AC7" s="104">
        <f t="shared" si="14"/>
        <v>0</v>
      </c>
      <c r="AD7" s="104">
        <f t="shared" si="15"/>
        <v>0</v>
      </c>
      <c r="AE7" s="73">
        <f t="shared" si="16"/>
        <v>0</v>
      </c>
      <c r="AF7" s="73" t="str">
        <f t="shared" si="17"/>
        <v>Dammam</v>
      </c>
      <c r="AG7" s="124" t="str">
        <f t="shared" si="18"/>
        <v>0</v>
      </c>
      <c r="AH7" s="122" t="str">
        <f>IFERROR(VLOOKUP(U7,'DAS Tue'!$F$9:$P$50,11,0),"Off")</f>
        <v>Off</v>
      </c>
      <c r="AI7" s="104">
        <f t="shared" si="19"/>
        <v>0</v>
      </c>
      <c r="AJ7" s="104">
        <f t="shared" si="20"/>
        <v>0</v>
      </c>
      <c r="AK7" s="73">
        <f t="shared" si="21"/>
        <v>0</v>
      </c>
      <c r="AL7" s="73" t="str">
        <f t="shared" si="22"/>
        <v>Dammam</v>
      </c>
      <c r="AM7" s="124" t="str">
        <f t="shared" si="23"/>
        <v>0</v>
      </c>
      <c r="AN7" s="122" t="str">
        <f>IFERROR(VLOOKUP(U7,'DAS Wed'!$F$10:$P$56,11,0),"Off")</f>
        <v>Off</v>
      </c>
      <c r="AO7" s="104">
        <f t="shared" si="24"/>
        <v>0</v>
      </c>
      <c r="AP7" s="104">
        <f t="shared" si="25"/>
        <v>0</v>
      </c>
      <c r="AQ7" s="73">
        <f t="shared" si="26"/>
        <v>0</v>
      </c>
      <c r="AR7" s="73" t="str">
        <f t="shared" si="27"/>
        <v>Dammam</v>
      </c>
      <c r="AS7" s="124" t="str">
        <f t="shared" si="28"/>
        <v>0</v>
      </c>
      <c r="AT7" s="122" t="str">
        <f>IFERROR(VLOOKUP(U7,'DAS Thu'!$F$35:$P$51,11,0),"Off")</f>
        <v>Off</v>
      </c>
      <c r="AU7" s="104">
        <f t="shared" si="29"/>
        <v>0</v>
      </c>
      <c r="AV7" s="104">
        <f t="shared" si="30"/>
        <v>0</v>
      </c>
      <c r="AW7" s="73">
        <f t="shared" si="31"/>
        <v>0</v>
      </c>
      <c r="AX7" s="73" t="str">
        <f t="shared" si="32"/>
        <v>Dammam</v>
      </c>
      <c r="AY7" s="124" t="str">
        <f t="shared" si="33"/>
        <v>0</v>
      </c>
      <c r="AZ7" s="122" t="str">
        <f>IFERROR(VLOOKUP(U7,'DAS Fri'!$F$47:$P$55,11,0),"Off")</f>
        <v>Off</v>
      </c>
      <c r="BA7" s="104">
        <f t="shared" si="34"/>
        <v>0</v>
      </c>
      <c r="BB7" s="104">
        <f t="shared" si="35"/>
        <v>0</v>
      </c>
      <c r="BC7" s="73">
        <f t="shared" si="36"/>
        <v>0</v>
      </c>
      <c r="BD7" s="73" t="str">
        <f t="shared" si="37"/>
        <v>Dammam</v>
      </c>
      <c r="BE7" s="124" t="str">
        <f t="shared" si="38"/>
        <v>0</v>
      </c>
      <c r="BF7" s="122" t="str">
        <f>IFERROR(VLOOKUP(U7,'DAS Sat'!$F$9:$P$63,11,0),"Off")</f>
        <v>SP</v>
      </c>
      <c r="BG7" s="104">
        <f t="shared" si="39"/>
        <v>0</v>
      </c>
      <c r="BH7" s="104">
        <f t="shared" si="40"/>
        <v>0</v>
      </c>
      <c r="BI7" s="73">
        <f t="shared" si="41"/>
        <v>0</v>
      </c>
      <c r="BJ7" s="73" t="b">
        <f t="shared" si="42"/>
        <v>0</v>
      </c>
      <c r="BK7" s="124" t="b">
        <f t="shared" si="43"/>
        <v>0</v>
      </c>
      <c r="BL7" s="60">
        <f t="shared" si="5"/>
        <v>0</v>
      </c>
      <c r="BM7" s="61">
        <v>0</v>
      </c>
      <c r="BN7" s="60">
        <f t="shared" si="44"/>
        <v>0</v>
      </c>
      <c r="BO7" s="60">
        <v>0</v>
      </c>
      <c r="BQ7" s="114" t="str">
        <f>'Dvr '!A8</f>
        <v xml:space="preserve">Ahmed Almadeh </v>
      </c>
      <c r="BR7" s="121" t="e">
        <v>#VALUE!</v>
      </c>
      <c r="BS7" s="115" t="str">
        <f>IFERROR(VLOOKUP(BQ7,'DAS Sun'!$F$9:$Q$61,12,0),"Off")</f>
        <v>Off</v>
      </c>
      <c r="BT7" s="116" t="str">
        <f>IFERROR(VLOOKUP(BQ7,'DAS Sun'!$F$9:$R$61,13,0),"Off")</f>
        <v>Off</v>
      </c>
      <c r="BU7" s="117" t="e">
        <f t="shared" ref="BU7:BU46" si="46">$BU$4-BT7</f>
        <v>#VALUE!</v>
      </c>
      <c r="BV7" s="118" t="e">
        <f t="shared" ref="BV7:BV23" si="47">BS7+BR7</f>
        <v>#VALUE!</v>
      </c>
      <c r="BW7" s="119" t="str">
        <f>IFERROR(VLOOKUP(BQ7,'DAS Mon'!$F$9:$Q$49,12,0),"Off")</f>
        <v>Off</v>
      </c>
      <c r="BX7" s="116" t="str">
        <f>IFERROR(VLOOKUP(BQ7,'DAS Mon'!$F$9:$R$49,13,0),"Off")</f>
        <v>Off</v>
      </c>
      <c r="BY7" s="117" t="e">
        <f t="shared" ref="BY7:BY46" si="48">$BU$4-BX7</f>
        <v>#VALUE!</v>
      </c>
      <c r="BZ7" s="118" t="e">
        <f t="shared" si="45"/>
        <v>#VALUE!</v>
      </c>
      <c r="CA7" s="119" t="str">
        <f>IFERROR(VLOOKUP(BQ7,'DAS Tue'!$F$9:$Q$49,12,0),"Off")</f>
        <v>Off</v>
      </c>
      <c r="CB7" s="116" t="str">
        <f>IFERROR(VLOOKUP(BQ7,'DAS Tue'!$F$9:$R$49,13,0),"Off")</f>
        <v>Off</v>
      </c>
      <c r="CC7" s="117" t="e">
        <f t="shared" ref="CC7:CC46" si="49">$BU$4-CB7</f>
        <v>#VALUE!</v>
      </c>
      <c r="CD7" s="120" t="e">
        <f t="shared" ref="CD7:CD23" si="50">CA7+BY7</f>
        <v>#VALUE!</v>
      </c>
      <c r="CE7" s="115">
        <f>IFERROR(VLOOKUP(BQ7,'DAS Wed'!$F$9:$Q$58,12,0),"Off")</f>
        <v>0.23055555555555557</v>
      </c>
      <c r="CF7" s="116">
        <f>IFERROR(VLOOKUP(BQ7,'DAS Wed'!$F$9:$R$58,13,0),"Off")</f>
        <v>0.68819444444444444</v>
      </c>
      <c r="CG7" s="117">
        <f t="shared" ref="CG7:CG46" si="51">$BU$4-CF7</f>
        <v>0.31180555555555556</v>
      </c>
      <c r="CH7" s="118" t="e">
        <f t="shared" ref="CH7:CH46" si="52">CE7+CC7</f>
        <v>#VALUE!</v>
      </c>
      <c r="CI7" s="119">
        <f>IFERROR(VLOOKUP(BQ7,'DAS Thu'!$F$9:$Q$59,12,0),"Off")</f>
        <v>0.25</v>
      </c>
      <c r="CJ7" s="116">
        <f>IFERROR(VLOOKUP(BQ7,'DAS Thu'!$F$9:$R$59,13,0),"Off")</f>
        <v>0.58333333333333337</v>
      </c>
      <c r="CK7" s="117">
        <f t="shared" ref="CK7:CK46" si="53">$BU$4-CJ7</f>
        <v>0.41666666666666663</v>
      </c>
      <c r="CL7" s="120">
        <f t="shared" ref="CL7:CL23" si="54">CI7+CG7</f>
        <v>0.56180555555555556</v>
      </c>
      <c r="CM7" s="115" t="str">
        <f>IFERROR(VLOOKUP(BQ7,'DAS Fri'!$F$9:$Q$63,12,0),"Off")</f>
        <v>Off</v>
      </c>
      <c r="CN7" s="116" t="str">
        <f>IFERROR(VLOOKUP(BQ7,'DAS Fri'!$F$9:$R$63,13,0),"Off")</f>
        <v>Off</v>
      </c>
      <c r="CO7" s="117" t="e">
        <f t="shared" ref="CO7:CO46" si="55">$BU$4-CN7</f>
        <v>#VALUE!</v>
      </c>
      <c r="CP7" s="118" t="e">
        <f t="shared" ref="CP7:CP23" si="56">CM7+CK7</f>
        <v>#VALUE!</v>
      </c>
      <c r="CQ7" s="119">
        <f>IFERROR(VLOOKUP(BQ7,'DAS Sat'!$F$9:$Q$65,12,0),"Off")</f>
        <v>0.25</v>
      </c>
      <c r="CR7" s="116">
        <f>IFERROR(VLOOKUP(BQ7,'DAS Sat'!$F$9:$R$65,13,0),"Off")</f>
        <v>0.58333333333333337</v>
      </c>
      <c r="CS7" s="121">
        <f t="shared" ref="CS7:CS46" si="57">$BU$4-CR7</f>
        <v>0.41666666666666663</v>
      </c>
      <c r="CT7" s="118" t="e">
        <f t="shared" ref="CT7:CT23" si="58">CQ7+CO7</f>
        <v>#VALUE!</v>
      </c>
    </row>
    <row r="8" spans="2:98" ht="21" x14ac:dyDescent="0.45">
      <c r="B8" s="59" t="str">
        <f>'Dvr '!A10</f>
        <v xml:space="preserve">Nayef Khaled Al-Sahli </v>
      </c>
      <c r="C8" s="69">
        <f>IFERROR(VLOOKUP(B8,'DAS Sun'!$F$9:$O$61,10,0),"Off")</f>
        <v>0.25</v>
      </c>
      <c r="D8" s="97">
        <f>'Dvr '!E10</f>
        <v>0.33333333333333326</v>
      </c>
      <c r="E8" s="69" t="str">
        <f>IFERROR(VLOOKUP(B8,'DAS Mon'!$F$9:$O$49,10,0),"Off")</f>
        <v>Off</v>
      </c>
      <c r="F8" s="95">
        <f>'Dvr '!I10</f>
        <v>0.33333333333333326</v>
      </c>
      <c r="G8" s="66" t="str">
        <f>IFERROR(VLOOKUP(B8,'DAS Tue'!$F$9:$O$47,10,0),"Off")</f>
        <v>Off</v>
      </c>
      <c r="H8" s="97">
        <f>'Dvr '!M10</f>
        <v>0.33333333333333326</v>
      </c>
      <c r="I8" s="69" t="str">
        <f>IFERROR(VLOOKUP(B8,'DAS Wed'!$F$9:$O$57,10,0),"Off")</f>
        <v>Off</v>
      </c>
      <c r="J8" s="95">
        <f>'Dvr '!Q10</f>
        <v>0</v>
      </c>
      <c r="K8" s="66" t="str">
        <f>IFERROR(VLOOKUP(B8,'DAS Thu'!$F$9:$O$59,10,0),"Off")</f>
        <v>Off</v>
      </c>
      <c r="L8" s="97">
        <f>'Dvr '!U10</f>
        <v>0</v>
      </c>
      <c r="M8" s="69">
        <f>IFERROR(VLOOKUP(B8,'DAS Fri'!$F$9:$O$63,10,0),"Off")</f>
        <v>0.25138888888888888</v>
      </c>
      <c r="N8" s="95">
        <f>'Dvr '!Y10</f>
        <v>0.33333333333333326</v>
      </c>
      <c r="O8" s="66">
        <f>IFERROR(VLOOKUP(B8,'DAS Sat'!$F$9:$O$65,10,0),"Off")</f>
        <v>0.20902777777777781</v>
      </c>
      <c r="P8" s="95">
        <f>'Dvr '!AC10</f>
        <v>0.33333333333333326</v>
      </c>
      <c r="Q8" s="60">
        <f t="shared" si="6"/>
        <v>0.7104166666666667</v>
      </c>
      <c r="R8" s="61">
        <f t="shared" si="7"/>
        <v>1.6666666666666663</v>
      </c>
      <c r="S8" s="6">
        <f t="shared" si="8"/>
        <v>4</v>
      </c>
      <c r="T8" s="70"/>
      <c r="U8" s="59" t="str">
        <f>'Dvr '!A10</f>
        <v xml:space="preserve">Nayef Khaled Al-Sahli </v>
      </c>
      <c r="V8" s="68" t="str">
        <f>IFERROR(VLOOKUP(U8,'DAS Sun'!$F$10:$P$59,11,0),"Off")</f>
        <v>DDD2</v>
      </c>
      <c r="W8" s="104" t="str">
        <f t="shared" si="9"/>
        <v>0</v>
      </c>
      <c r="X8" s="104" t="str">
        <f t="shared" si="10"/>
        <v>8:00</v>
      </c>
      <c r="Y8" s="73">
        <f t="shared" si="11"/>
        <v>0</v>
      </c>
      <c r="Z8" s="73" t="str">
        <f t="shared" si="12"/>
        <v>Dammam</v>
      </c>
      <c r="AA8" s="124" t="str">
        <f t="shared" si="13"/>
        <v>0</v>
      </c>
      <c r="AB8" s="66" t="str">
        <f>IFERROR(VLOOKUP(U8,'DAS Mon'!$F$10:$P$51,11,0),"Off")</f>
        <v>Off</v>
      </c>
      <c r="AC8" s="104">
        <f t="shared" si="14"/>
        <v>0</v>
      </c>
      <c r="AD8" s="104">
        <f t="shared" si="15"/>
        <v>0</v>
      </c>
      <c r="AE8" s="73">
        <f t="shared" si="16"/>
        <v>0</v>
      </c>
      <c r="AF8" s="73" t="str">
        <f t="shared" si="17"/>
        <v>Dammam</v>
      </c>
      <c r="AG8" s="124" t="str">
        <f t="shared" si="18"/>
        <v>0</v>
      </c>
      <c r="AH8" s="122" t="str">
        <f>IFERROR(VLOOKUP(U8,'DAS Tue'!$F$9:$P$50,11,0),"Off")</f>
        <v>Off</v>
      </c>
      <c r="AI8" s="104">
        <f t="shared" si="19"/>
        <v>0</v>
      </c>
      <c r="AJ8" s="104">
        <f t="shared" si="20"/>
        <v>0</v>
      </c>
      <c r="AK8" s="73">
        <f t="shared" si="21"/>
        <v>0</v>
      </c>
      <c r="AL8" s="73" t="str">
        <f t="shared" si="22"/>
        <v>Dammam</v>
      </c>
      <c r="AM8" s="124" t="str">
        <f t="shared" si="23"/>
        <v>0</v>
      </c>
      <c r="AN8" s="122" t="str">
        <f>IFERROR(VLOOKUP(U8,'DAS Wed'!$F$10:$P$56,11,0),"Off")</f>
        <v>Off</v>
      </c>
      <c r="AO8" s="104">
        <f t="shared" si="24"/>
        <v>0</v>
      </c>
      <c r="AP8" s="104">
        <f t="shared" si="25"/>
        <v>0</v>
      </c>
      <c r="AQ8" s="73">
        <f t="shared" si="26"/>
        <v>0</v>
      </c>
      <c r="AR8" s="73" t="str">
        <f t="shared" si="27"/>
        <v>Dammam</v>
      </c>
      <c r="AS8" s="124" t="str">
        <f t="shared" si="28"/>
        <v>0</v>
      </c>
      <c r="AT8" s="122" t="str">
        <f>IFERROR(VLOOKUP(U8,'DAS Thu'!$F$35:$P$51,11,0),"Off")</f>
        <v>Off</v>
      </c>
      <c r="AU8" s="104">
        <f t="shared" si="29"/>
        <v>0</v>
      </c>
      <c r="AV8" s="104">
        <f t="shared" si="30"/>
        <v>0</v>
      </c>
      <c r="AW8" s="73">
        <f t="shared" si="31"/>
        <v>0</v>
      </c>
      <c r="AX8" s="73" t="str">
        <f t="shared" si="32"/>
        <v>Dammam</v>
      </c>
      <c r="AY8" s="124" t="str">
        <f t="shared" si="33"/>
        <v>0</v>
      </c>
      <c r="AZ8" s="122" t="str">
        <f>IFERROR(VLOOKUP(U8,'DAS Fri'!$F$47:$P$55,11,0),"Off")</f>
        <v>Off</v>
      </c>
      <c r="BA8" s="104">
        <f t="shared" si="34"/>
        <v>0</v>
      </c>
      <c r="BB8" s="104">
        <f t="shared" si="35"/>
        <v>0</v>
      </c>
      <c r="BC8" s="73">
        <f t="shared" si="36"/>
        <v>0</v>
      </c>
      <c r="BD8" s="73" t="str">
        <f t="shared" si="37"/>
        <v>Dammam</v>
      </c>
      <c r="BE8" s="124" t="str">
        <f t="shared" si="38"/>
        <v>0</v>
      </c>
      <c r="BF8" s="122" t="str">
        <f>IFERROR(VLOOKUP(U8,'DAS Sat'!$F$9:$P$63,11,0),"Off")</f>
        <v>MLD33&amp;38</v>
      </c>
      <c r="BG8" s="104">
        <f t="shared" si="39"/>
        <v>0</v>
      </c>
      <c r="BH8" s="104">
        <f t="shared" si="40"/>
        <v>0</v>
      </c>
      <c r="BI8" s="73">
        <f t="shared" si="41"/>
        <v>0</v>
      </c>
      <c r="BJ8" s="73" t="b">
        <f t="shared" si="42"/>
        <v>0</v>
      </c>
      <c r="BK8" s="124" t="b">
        <f t="shared" si="43"/>
        <v>0</v>
      </c>
      <c r="BL8" s="60">
        <f t="shared" si="5"/>
        <v>0</v>
      </c>
      <c r="BM8" s="61">
        <v>0.1111111111111111</v>
      </c>
      <c r="BN8" s="60">
        <f t="shared" si="44"/>
        <v>0.33333333333333331</v>
      </c>
      <c r="BO8" s="60">
        <v>0</v>
      </c>
      <c r="BQ8" s="114" t="str">
        <f>'Dvr '!A9</f>
        <v xml:space="preserve">Ali Ahmed Al-Farhan </v>
      </c>
      <c r="BR8" s="121">
        <v>0.41666666666666663</v>
      </c>
      <c r="BS8" s="115">
        <f>IFERROR(VLOOKUP(BQ8,'DAS Sun'!$F$9:$Q$61,12,0),"Off")</f>
        <v>0.39374999999999999</v>
      </c>
      <c r="BT8" s="116">
        <f>IFERROR(VLOOKUP(BQ8,'DAS Sun'!$F$9:$R$61,13,0),"Off")</f>
        <v>0.80902777777777779</v>
      </c>
      <c r="BU8" s="117">
        <f t="shared" si="46"/>
        <v>0.19097222222222221</v>
      </c>
      <c r="BV8" s="118">
        <f t="shared" si="47"/>
        <v>0.81041666666666656</v>
      </c>
      <c r="BW8" s="119" t="str">
        <f>IFERROR(VLOOKUP(BQ8,'DAS Mon'!$F$9:$Q$49,12,0),"Off")</f>
        <v>Off</v>
      </c>
      <c r="BX8" s="116" t="str">
        <f>IFERROR(VLOOKUP(BQ8,'DAS Mon'!$F$9:$R$49,13,0),"Off")</f>
        <v>Off</v>
      </c>
      <c r="BY8" s="117" t="e">
        <f t="shared" si="48"/>
        <v>#VALUE!</v>
      </c>
      <c r="BZ8" s="118" t="e">
        <f t="shared" si="45"/>
        <v>#VALUE!</v>
      </c>
      <c r="CA8" s="119" t="str">
        <f>IFERROR(VLOOKUP(BQ8,'DAS Tue'!$F$9:$Q$49,12,0),"Off")</f>
        <v>Off</v>
      </c>
      <c r="CB8" s="116" t="str">
        <f>IFERROR(VLOOKUP(BQ8,'DAS Tue'!$F$9:$R$49,13,0),"Off")</f>
        <v>Off</v>
      </c>
      <c r="CC8" s="117" t="e">
        <f t="shared" si="49"/>
        <v>#VALUE!</v>
      </c>
      <c r="CD8" s="120" t="e">
        <f t="shared" si="50"/>
        <v>#VALUE!</v>
      </c>
      <c r="CE8" s="115" t="str">
        <f>IFERROR(VLOOKUP(BQ8,'DAS Wed'!$F$9:$Q$58,12,0),"Off")</f>
        <v>Off</v>
      </c>
      <c r="CF8" s="116" t="str">
        <f>IFERROR(VLOOKUP(BQ8,'DAS Wed'!$F$9:$R$58,13,0),"Off")</f>
        <v>Off</v>
      </c>
      <c r="CG8" s="117" t="e">
        <f t="shared" si="51"/>
        <v>#VALUE!</v>
      </c>
      <c r="CH8" s="118" t="e">
        <f t="shared" si="52"/>
        <v>#VALUE!</v>
      </c>
      <c r="CI8" s="119">
        <f>IFERROR(VLOOKUP(BQ8,'DAS Thu'!$F$9:$Q$59,12,0),"Off")</f>
        <v>0.39374999999999999</v>
      </c>
      <c r="CJ8" s="116">
        <f>IFERROR(VLOOKUP(BQ8,'DAS Thu'!$F$9:$R$59,13,0),"Off")</f>
        <v>0.7270833333333333</v>
      </c>
      <c r="CK8" s="117">
        <f t="shared" si="53"/>
        <v>0.2729166666666667</v>
      </c>
      <c r="CL8" s="120" t="e">
        <f t="shared" si="54"/>
        <v>#VALUE!</v>
      </c>
      <c r="CM8" s="115">
        <f>IFERROR(VLOOKUP(BQ8,'DAS Fri'!$F$9:$Q$63,12,0),"Off")</f>
        <v>0.39027777777777778</v>
      </c>
      <c r="CN8" s="116">
        <f>IFERROR(VLOOKUP(BQ8,'DAS Fri'!$F$9:$R$63,13,0),"Off")</f>
        <v>0.59861111111111109</v>
      </c>
      <c r="CO8" s="117">
        <f t="shared" si="55"/>
        <v>0.40138888888888891</v>
      </c>
      <c r="CP8" s="118">
        <f t="shared" si="56"/>
        <v>0.66319444444444442</v>
      </c>
      <c r="CQ8" s="119">
        <f>IFERROR(VLOOKUP(BQ8,'DAS Sat'!$F$9:$Q$65,12,0),"Off")</f>
        <v>0.39374999999999999</v>
      </c>
      <c r="CR8" s="116">
        <f>IFERROR(VLOOKUP(BQ8,'DAS Sat'!$F$9:$R$65,13,0),"Off")</f>
        <v>0.7270833333333333</v>
      </c>
      <c r="CS8" s="121">
        <f t="shared" si="57"/>
        <v>0.2729166666666667</v>
      </c>
      <c r="CT8" s="118">
        <f t="shared" si="58"/>
        <v>0.79513888888888884</v>
      </c>
    </row>
    <row r="9" spans="2:98" ht="21" x14ac:dyDescent="0.45">
      <c r="B9" s="59" t="str">
        <f>'Dvr '!A11</f>
        <v>Vacancy2</v>
      </c>
      <c r="C9" s="69" t="str">
        <f>IFERROR(VLOOKUP(B9,'DAS Sun'!$F$9:$O$61,10,0),"Off")</f>
        <v>Off</v>
      </c>
      <c r="D9" s="97">
        <f>'Dvr '!E11</f>
        <v>0.39236111111111116</v>
      </c>
      <c r="E9" s="69" t="str">
        <f>IFERROR(VLOOKUP(B9,'DAS Mon'!$F$9:$O$49,10,0),"Off")</f>
        <v>Off</v>
      </c>
      <c r="F9" s="95">
        <f>'Dvr '!I11</f>
        <v>0.41319444444444442</v>
      </c>
      <c r="G9" s="66" t="str">
        <f>IFERROR(VLOOKUP(B9,'DAS Tue'!$F$9:$O$47,10,0),"Off")</f>
        <v>Off</v>
      </c>
      <c r="H9" s="97">
        <f>'Dvr '!M11</f>
        <v>0.33333333333333326</v>
      </c>
      <c r="I9" s="69" t="str">
        <f>IFERROR(VLOOKUP(B9,'DAS Wed'!$F$9:$O$57,10,0),"Off")</f>
        <v>Off</v>
      </c>
      <c r="J9" s="95">
        <f>'Dvr '!Q11</f>
        <v>0.39236111111111116</v>
      </c>
      <c r="K9" s="66" t="str">
        <f>IFERROR(VLOOKUP(B9,'DAS Thu'!$F$9:$O$59,10,0),"Off")</f>
        <v>Off</v>
      </c>
      <c r="L9" s="97">
        <f>'Dvr '!U11</f>
        <v>0.41319444444444442</v>
      </c>
      <c r="M9" s="69" t="str">
        <f>IFERROR(VLOOKUP(B9,'DAS Fri'!$F$9:$O$63,10,0),"Off")</f>
        <v>Off</v>
      </c>
      <c r="N9" s="95">
        <f>'Dvr '!Y11</f>
        <v>0</v>
      </c>
      <c r="O9" s="66" t="str">
        <f>IFERROR(VLOOKUP(B9,'DAS Sat'!$F$9:$O$65,10,0),"Off")</f>
        <v>Off</v>
      </c>
      <c r="P9" s="95">
        <f>'Dvr '!AC11</f>
        <v>0</v>
      </c>
      <c r="Q9" s="60">
        <f t="shared" si="6"/>
        <v>0</v>
      </c>
      <c r="R9" s="61">
        <f t="shared" si="7"/>
        <v>1.9444444444444444</v>
      </c>
      <c r="S9" s="6">
        <f t="shared" si="8"/>
        <v>7</v>
      </c>
      <c r="T9" s="70"/>
      <c r="U9" s="59" t="str">
        <f>'Dvr '!A11</f>
        <v>Vacancy2</v>
      </c>
      <c r="V9" s="68" t="str">
        <f>IFERROR(VLOOKUP(U9,'DAS Sun'!$F$10:$P$59,11,0),"Off")</f>
        <v>Off</v>
      </c>
      <c r="W9" s="104">
        <f t="shared" si="9"/>
        <v>0</v>
      </c>
      <c r="X9" s="104">
        <f t="shared" si="10"/>
        <v>0</v>
      </c>
      <c r="Y9" s="73">
        <f t="shared" si="11"/>
        <v>0</v>
      </c>
      <c r="Z9" s="73" t="str">
        <f t="shared" si="12"/>
        <v>Dammam</v>
      </c>
      <c r="AA9" s="124" t="str">
        <f t="shared" si="13"/>
        <v>0</v>
      </c>
      <c r="AB9" s="66" t="str">
        <f>IFERROR(VLOOKUP(U9,'DAS Mon'!$F$10:$P$51,11,0),"Off")</f>
        <v>Off</v>
      </c>
      <c r="AC9" s="104">
        <f t="shared" si="14"/>
        <v>0</v>
      </c>
      <c r="AD9" s="104">
        <f t="shared" si="15"/>
        <v>0</v>
      </c>
      <c r="AE9" s="73">
        <f t="shared" si="16"/>
        <v>0</v>
      </c>
      <c r="AF9" s="73" t="str">
        <f t="shared" si="17"/>
        <v>Dammam</v>
      </c>
      <c r="AG9" s="124" t="str">
        <f t="shared" si="18"/>
        <v>0</v>
      </c>
      <c r="AH9" s="122" t="str">
        <f>IFERROR(VLOOKUP(U9,'DAS Tue'!$F$9:$P$50,11,0),"Off")</f>
        <v>Off</v>
      </c>
      <c r="AI9" s="104">
        <f t="shared" si="19"/>
        <v>0</v>
      </c>
      <c r="AJ9" s="104">
        <f t="shared" si="20"/>
        <v>0</v>
      </c>
      <c r="AK9" s="73">
        <f t="shared" si="21"/>
        <v>0</v>
      </c>
      <c r="AL9" s="73" t="str">
        <f t="shared" si="22"/>
        <v>Dammam</v>
      </c>
      <c r="AM9" s="124" t="str">
        <f t="shared" si="23"/>
        <v>0</v>
      </c>
      <c r="AN9" s="122" t="str">
        <f>IFERROR(VLOOKUP(U9,'DAS Wed'!$F$10:$P$56,11,0),"Off")</f>
        <v>Off</v>
      </c>
      <c r="AO9" s="104">
        <f t="shared" si="24"/>
        <v>0</v>
      </c>
      <c r="AP9" s="104">
        <f t="shared" si="25"/>
        <v>0</v>
      </c>
      <c r="AQ9" s="73">
        <f t="shared" si="26"/>
        <v>0</v>
      </c>
      <c r="AR9" s="73" t="str">
        <f t="shared" si="27"/>
        <v>Dammam</v>
      </c>
      <c r="AS9" s="124" t="str">
        <f t="shared" si="28"/>
        <v>0</v>
      </c>
      <c r="AT9" s="122" t="str">
        <f>IFERROR(VLOOKUP(U9,'DAS Thu'!$F$35:$P$51,11,0),"Off")</f>
        <v>Off</v>
      </c>
      <c r="AU9" s="104">
        <f t="shared" si="29"/>
        <v>0</v>
      </c>
      <c r="AV9" s="104">
        <f t="shared" si="30"/>
        <v>0</v>
      </c>
      <c r="AW9" s="73">
        <f t="shared" si="31"/>
        <v>0</v>
      </c>
      <c r="AX9" s="73" t="str">
        <f t="shared" si="32"/>
        <v>Dammam</v>
      </c>
      <c r="AY9" s="124" t="str">
        <f t="shared" si="33"/>
        <v>0</v>
      </c>
      <c r="AZ9" s="122" t="str">
        <f>IFERROR(VLOOKUP(U9,'DAS Fri'!$F$47:$P$55,11,0),"Off")</f>
        <v>Off</v>
      </c>
      <c r="BA9" s="104">
        <f t="shared" si="34"/>
        <v>0</v>
      </c>
      <c r="BB9" s="104">
        <f t="shared" si="35"/>
        <v>0</v>
      </c>
      <c r="BC9" s="73">
        <f t="shared" si="36"/>
        <v>0</v>
      </c>
      <c r="BD9" s="73" t="str">
        <f t="shared" si="37"/>
        <v>Dammam</v>
      </c>
      <c r="BE9" s="124" t="str">
        <f t="shared" si="38"/>
        <v>0</v>
      </c>
      <c r="BF9" s="122" t="str">
        <f>IFERROR(VLOOKUP(U9,'DAS Sat'!$F$9:$P$63,11,0),"Off")</f>
        <v>Off</v>
      </c>
      <c r="BG9" s="104">
        <f t="shared" si="39"/>
        <v>0</v>
      </c>
      <c r="BH9" s="104">
        <f t="shared" si="40"/>
        <v>0</v>
      </c>
      <c r="BI9" s="73">
        <f t="shared" si="41"/>
        <v>0</v>
      </c>
      <c r="BJ9" s="73" t="str">
        <f t="shared" si="42"/>
        <v>Dammam</v>
      </c>
      <c r="BK9" s="124" t="str">
        <f t="shared" si="43"/>
        <v>0</v>
      </c>
      <c r="BL9" s="60">
        <f t="shared" si="5"/>
        <v>0</v>
      </c>
      <c r="BM9" s="61">
        <v>0.15972222222222224</v>
      </c>
      <c r="BN9" s="60">
        <f t="shared" si="44"/>
        <v>0</v>
      </c>
      <c r="BO9" s="60">
        <v>0</v>
      </c>
      <c r="BQ9" s="114" t="str">
        <f>'Dvr '!A10</f>
        <v xml:space="preserve">Nayef Khaled Al-Sahli </v>
      </c>
      <c r="BR9" s="121">
        <v>8.333333333333337E-2</v>
      </c>
      <c r="BS9" s="115">
        <f>IFERROR(VLOOKUP(BQ9,'DAS Sun'!$F$9:$Q$61,12,0),"Off")</f>
        <v>0.58333333333333337</v>
      </c>
      <c r="BT9" s="116">
        <f>IFERROR(VLOOKUP(BQ9,'DAS Sun'!$F$9:$R$61,13,0),"Off")</f>
        <v>0.83333333333333337</v>
      </c>
      <c r="BU9" s="117">
        <f t="shared" si="46"/>
        <v>0.16666666666666663</v>
      </c>
      <c r="BV9" s="118">
        <f t="shared" si="47"/>
        <v>0.66666666666666674</v>
      </c>
      <c r="BW9" s="119" t="str">
        <f>IFERROR(VLOOKUP(BQ9,'DAS Mon'!$F$9:$Q$49,12,0),"Off")</f>
        <v>Off</v>
      </c>
      <c r="BX9" s="116" t="str">
        <f>IFERROR(VLOOKUP(BQ9,'DAS Mon'!$F$9:$R$49,13,0),"Off")</f>
        <v>Off</v>
      </c>
      <c r="BY9" s="117" t="e">
        <f t="shared" si="48"/>
        <v>#VALUE!</v>
      </c>
      <c r="BZ9" s="118" t="e">
        <f t="shared" si="45"/>
        <v>#VALUE!</v>
      </c>
      <c r="CA9" s="119" t="str">
        <f>IFERROR(VLOOKUP(BQ9,'DAS Tue'!$F$9:$Q$49,12,0),"Off")</f>
        <v>Off</v>
      </c>
      <c r="CB9" s="116" t="str">
        <f>IFERROR(VLOOKUP(BQ9,'DAS Tue'!$F$9:$R$49,13,0),"Off")</f>
        <v>Off</v>
      </c>
      <c r="CC9" s="117" t="e">
        <f t="shared" si="49"/>
        <v>#VALUE!</v>
      </c>
      <c r="CD9" s="120" t="e">
        <f t="shared" si="50"/>
        <v>#VALUE!</v>
      </c>
      <c r="CE9" s="115" t="str">
        <f>IFERROR(VLOOKUP(BQ9,'DAS Wed'!$F$9:$Q$58,12,0),"Off")</f>
        <v>Off</v>
      </c>
      <c r="CF9" s="116" t="str">
        <f>IFERROR(VLOOKUP(BQ9,'DAS Wed'!$F$9:$R$58,13,0),"Off")</f>
        <v>Off</v>
      </c>
      <c r="CG9" s="117" t="e">
        <f t="shared" si="51"/>
        <v>#VALUE!</v>
      </c>
      <c r="CH9" s="118" t="e">
        <f t="shared" si="52"/>
        <v>#VALUE!</v>
      </c>
      <c r="CI9" s="119" t="str">
        <f>IFERROR(VLOOKUP(BQ9,'DAS Thu'!$F$9:$Q$59,12,0),"Off")</f>
        <v>Off</v>
      </c>
      <c r="CJ9" s="116" t="str">
        <f>IFERROR(VLOOKUP(BQ9,'DAS Thu'!$F$9:$R$59,13,0),"Off")</f>
        <v>Off</v>
      </c>
      <c r="CK9" s="117" t="e">
        <f t="shared" si="53"/>
        <v>#VALUE!</v>
      </c>
      <c r="CL9" s="120" t="e">
        <f t="shared" si="54"/>
        <v>#VALUE!</v>
      </c>
      <c r="CM9" s="115">
        <f>IFERROR(VLOOKUP(BQ9,'DAS Fri'!$F$9:$Q$63,12,0),"Off")</f>
        <v>0.62986111111111109</v>
      </c>
      <c r="CN9" s="116">
        <f>IFERROR(VLOOKUP(BQ9,'DAS Fri'!$F$9:$R$63,13,0),"Off")</f>
        <v>0.88124999999999998</v>
      </c>
      <c r="CO9" s="117">
        <f t="shared" si="55"/>
        <v>0.11875000000000002</v>
      </c>
      <c r="CP9" s="118" t="e">
        <f t="shared" si="56"/>
        <v>#VALUE!</v>
      </c>
      <c r="CQ9" s="119">
        <f>IFERROR(VLOOKUP(BQ9,'DAS Sat'!$F$9:$Q$65,12,0),"Off")</f>
        <v>0.7895833333333333</v>
      </c>
      <c r="CR9" s="116">
        <f>IFERROR(VLOOKUP(BQ9,'DAS Sat'!$F$9:$R$65,13,0),"Off")</f>
        <v>0.99861111111111112</v>
      </c>
      <c r="CS9" s="121">
        <f t="shared" si="57"/>
        <v>1.388888888888884E-3</v>
      </c>
      <c r="CT9" s="118">
        <f t="shared" si="58"/>
        <v>0.90833333333333333</v>
      </c>
    </row>
    <row r="10" spans="2:98" ht="21" x14ac:dyDescent="0.45">
      <c r="B10" s="59" t="str">
        <f>'Dvr '!A12</f>
        <v>Ali Hassan Almeer</v>
      </c>
      <c r="C10" s="69">
        <f>IFERROR(VLOOKUP(B10,'DAS Sun'!$F$9:$O$61,10,0),"Off")</f>
        <v>0.2104166666666667</v>
      </c>
      <c r="D10" s="97">
        <f>'Dvr '!E12</f>
        <v>0.2104166666666667</v>
      </c>
      <c r="E10" s="69">
        <f>IFERROR(VLOOKUP(B10,'DAS Mon'!$F$9:$O$49,10,0),"Off")</f>
        <v>0.20833333333333326</v>
      </c>
      <c r="F10" s="95">
        <f>'Dvr '!I12</f>
        <v>0.20833333333333326</v>
      </c>
      <c r="G10" s="66">
        <f>IFERROR(VLOOKUP(B10,'DAS Tue'!$F$9:$O$47,10,0),"Off")</f>
        <v>0.33333333333333326</v>
      </c>
      <c r="H10" s="97">
        <f>'Dvr '!M12</f>
        <v>0.33333333333333326</v>
      </c>
      <c r="I10" s="69">
        <f>IFERROR(VLOOKUP(B10,'DAS Wed'!$F$9:$O$57,10,0),"Off")</f>
        <v>0.39236111111111116</v>
      </c>
      <c r="J10" s="95">
        <f>'Dvr '!Q12</f>
        <v>0.33333333333333326</v>
      </c>
      <c r="K10" s="66" t="str">
        <f>IFERROR(VLOOKUP(B10,'DAS Thu'!$F$9:$O$59,10,0),"Off")</f>
        <v>Off</v>
      </c>
      <c r="L10" s="97">
        <f>'Dvr '!U12</f>
        <v>0</v>
      </c>
      <c r="M10" s="69" t="str">
        <f>IFERROR(VLOOKUP(B10,'DAS Fri'!$F$9:$O$63,10,0),"Off")</f>
        <v>Off</v>
      </c>
      <c r="N10" s="95">
        <f>'Dvr '!Y12</f>
        <v>0</v>
      </c>
      <c r="O10" s="66" t="str">
        <f>IFERROR(VLOOKUP(B10,'DAS Sat'!$F$9:$O$65,10,0),"Off")</f>
        <v>Off</v>
      </c>
      <c r="P10" s="95">
        <f>'Dvr '!AC12</f>
        <v>0</v>
      </c>
      <c r="Q10" s="60">
        <f t="shared" si="6"/>
        <v>1.1444444444444444</v>
      </c>
      <c r="R10" s="61">
        <f t="shared" si="7"/>
        <v>1.0854166666666665</v>
      </c>
      <c r="S10" s="6">
        <f t="shared" si="8"/>
        <v>3</v>
      </c>
      <c r="T10" s="70"/>
      <c r="U10" s="59" t="str">
        <f>'Dvr '!A12</f>
        <v>Ali Hassan Almeer</v>
      </c>
      <c r="V10" s="68" t="str">
        <f>IFERROR(VLOOKUP(U10,'DAS Sun'!$F$10:$P$59,11,0),"Off")</f>
        <v>MLD13</v>
      </c>
      <c r="W10" s="104" t="str">
        <f t="shared" si="9"/>
        <v>3:50</v>
      </c>
      <c r="X10" s="104">
        <f t="shared" si="10"/>
        <v>0</v>
      </c>
      <c r="Y10" s="73" t="str">
        <f t="shared" si="11"/>
        <v>YES</v>
      </c>
      <c r="Z10" s="73" t="str">
        <f t="shared" si="12"/>
        <v>Riyadh1</v>
      </c>
      <c r="AA10" s="124" t="str">
        <f t="shared" si="13"/>
        <v>449</v>
      </c>
      <c r="AB10" s="66" t="str">
        <f>IFERROR(VLOOKUP(U10,'DAS Mon'!$F$10:$P$51,11,0),"Off")</f>
        <v>MLD14</v>
      </c>
      <c r="AC10" s="104" t="str">
        <f t="shared" si="14"/>
        <v>3:50</v>
      </c>
      <c r="AD10" s="104">
        <f t="shared" si="15"/>
        <v>0</v>
      </c>
      <c r="AE10" s="73">
        <f t="shared" si="16"/>
        <v>0</v>
      </c>
      <c r="AF10" s="73" t="str">
        <f t="shared" si="17"/>
        <v>Riyadh1</v>
      </c>
      <c r="AG10" s="124" t="str">
        <f t="shared" si="18"/>
        <v>449</v>
      </c>
      <c r="AH10" s="122" t="str">
        <f>IFERROR(VLOOKUP(U10,'DAS Tue'!$F$9:$P$50,11,0),"Off")</f>
        <v>SP</v>
      </c>
      <c r="AI10" s="104">
        <f t="shared" si="19"/>
        <v>0</v>
      </c>
      <c r="AJ10" s="104">
        <f t="shared" si="20"/>
        <v>0</v>
      </c>
      <c r="AK10" s="73">
        <f t="shared" si="21"/>
        <v>0</v>
      </c>
      <c r="AL10" s="73" t="b">
        <f t="shared" si="22"/>
        <v>0</v>
      </c>
      <c r="AM10" s="124" t="b">
        <f t="shared" si="23"/>
        <v>0</v>
      </c>
      <c r="AN10" s="122" t="str">
        <f>IFERROR(VLOOKUP(U10,'DAS Wed'!$F$10:$P$56,11,0),"Off")</f>
        <v>MLD9&amp;18</v>
      </c>
      <c r="AO10" s="104">
        <f t="shared" si="24"/>
        <v>0</v>
      </c>
      <c r="AP10" s="104">
        <f t="shared" si="25"/>
        <v>0</v>
      </c>
      <c r="AQ10" s="73">
        <f t="shared" si="26"/>
        <v>0</v>
      </c>
      <c r="AR10" s="73" t="b">
        <f t="shared" si="27"/>
        <v>0</v>
      </c>
      <c r="AS10" s="124" t="b">
        <f t="shared" si="28"/>
        <v>0</v>
      </c>
      <c r="AT10" s="122" t="str">
        <f>IFERROR(VLOOKUP(U10,'DAS Thu'!$F$35:$P$51,11,0),"Off")</f>
        <v>Off</v>
      </c>
      <c r="AU10" s="104">
        <f t="shared" si="29"/>
        <v>0</v>
      </c>
      <c r="AV10" s="104">
        <f t="shared" si="30"/>
        <v>0</v>
      </c>
      <c r="AW10" s="73">
        <f t="shared" si="31"/>
        <v>0</v>
      </c>
      <c r="AX10" s="73" t="str">
        <f t="shared" si="32"/>
        <v>Dammam</v>
      </c>
      <c r="AY10" s="124" t="str">
        <f t="shared" si="33"/>
        <v>0</v>
      </c>
      <c r="AZ10" s="122" t="str">
        <f>IFERROR(VLOOKUP(U10,'DAS Fri'!$F$47:$P$55,11,0),"Off")</f>
        <v>Off</v>
      </c>
      <c r="BA10" s="104">
        <f t="shared" si="34"/>
        <v>0</v>
      </c>
      <c r="BB10" s="104">
        <f t="shared" si="35"/>
        <v>0</v>
      </c>
      <c r="BC10" s="73">
        <f t="shared" si="36"/>
        <v>0</v>
      </c>
      <c r="BD10" s="73" t="str">
        <f t="shared" si="37"/>
        <v>Dammam</v>
      </c>
      <c r="BE10" s="124" t="str">
        <f t="shared" si="38"/>
        <v>0</v>
      </c>
      <c r="BF10" s="122" t="str">
        <f>IFERROR(VLOOKUP(U10,'DAS Sat'!$F$9:$P$63,11,0),"Off")</f>
        <v>Off</v>
      </c>
      <c r="BG10" s="104">
        <f t="shared" si="39"/>
        <v>0</v>
      </c>
      <c r="BH10" s="104">
        <f t="shared" si="40"/>
        <v>0</v>
      </c>
      <c r="BI10" s="73">
        <f t="shared" si="41"/>
        <v>0</v>
      </c>
      <c r="BJ10" s="73" t="str">
        <f t="shared" si="42"/>
        <v>Dammam</v>
      </c>
      <c r="BK10" s="124" t="str">
        <f t="shared" si="43"/>
        <v>0</v>
      </c>
      <c r="BL10" s="60">
        <f t="shared" si="5"/>
        <v>0.31944444444444442</v>
      </c>
      <c r="BM10" s="61">
        <v>0</v>
      </c>
      <c r="BN10" s="60">
        <f t="shared" si="44"/>
        <v>0</v>
      </c>
      <c r="BO10" s="60">
        <v>0</v>
      </c>
      <c r="BQ10" s="114" t="str">
        <f>'Dvr '!A11</f>
        <v>Vacancy2</v>
      </c>
      <c r="BR10" s="121" t="e">
        <v>#VALUE!</v>
      </c>
      <c r="BS10" s="115" t="str">
        <f>IFERROR(VLOOKUP(BQ10,'DAS Sun'!$F$9:$Q$61,12,0),"Off")</f>
        <v>Off</v>
      </c>
      <c r="BT10" s="116" t="str">
        <f>IFERROR(VLOOKUP(BQ10,'DAS Sun'!$F$9:$R$61,13,0),"Off")</f>
        <v>Off</v>
      </c>
      <c r="BU10" s="117" t="e">
        <f t="shared" si="46"/>
        <v>#VALUE!</v>
      </c>
      <c r="BV10" s="118" t="e">
        <f t="shared" si="47"/>
        <v>#VALUE!</v>
      </c>
      <c r="BW10" s="119" t="str">
        <f>IFERROR(VLOOKUP(BQ10,'DAS Mon'!$F$9:$Q$49,12,0),"Off")</f>
        <v>Off</v>
      </c>
      <c r="BX10" s="116" t="str">
        <f>IFERROR(VLOOKUP(BQ10,'DAS Mon'!$F$9:$R$49,13,0),"Off")</f>
        <v>Off</v>
      </c>
      <c r="BY10" s="117" t="e">
        <f t="shared" si="48"/>
        <v>#VALUE!</v>
      </c>
      <c r="BZ10" s="118" t="e">
        <f t="shared" si="45"/>
        <v>#VALUE!</v>
      </c>
      <c r="CA10" s="119" t="str">
        <f>IFERROR(VLOOKUP(BQ10,'DAS Tue'!$F$9:$Q$49,12,0),"Off")</f>
        <v>Off</v>
      </c>
      <c r="CB10" s="116" t="str">
        <f>IFERROR(VLOOKUP(BQ10,'DAS Tue'!$F$9:$R$49,13,0),"Off")</f>
        <v>Off</v>
      </c>
      <c r="CC10" s="117" t="e">
        <f t="shared" si="49"/>
        <v>#VALUE!</v>
      </c>
      <c r="CD10" s="120" t="e">
        <f t="shared" si="50"/>
        <v>#VALUE!</v>
      </c>
      <c r="CE10" s="115" t="str">
        <f>IFERROR(VLOOKUP(BQ10,'DAS Wed'!$F$9:$Q$58,12,0),"Off")</f>
        <v>Off</v>
      </c>
      <c r="CF10" s="116" t="str">
        <f>IFERROR(VLOOKUP(BQ10,'DAS Wed'!$F$9:$R$58,13,0),"Off")</f>
        <v>Off</v>
      </c>
      <c r="CG10" s="117" t="e">
        <f t="shared" si="51"/>
        <v>#VALUE!</v>
      </c>
      <c r="CH10" s="118" t="e">
        <f t="shared" si="52"/>
        <v>#VALUE!</v>
      </c>
      <c r="CI10" s="119" t="str">
        <f>IFERROR(VLOOKUP(BQ10,'DAS Thu'!$F$9:$Q$59,12,0),"Off")</f>
        <v>Off</v>
      </c>
      <c r="CJ10" s="116" t="str">
        <f>IFERROR(VLOOKUP(BQ10,'DAS Thu'!$F$9:$R$59,13,0),"Off")</f>
        <v>Off</v>
      </c>
      <c r="CK10" s="117" t="e">
        <f t="shared" si="53"/>
        <v>#VALUE!</v>
      </c>
      <c r="CL10" s="120" t="e">
        <f t="shared" si="54"/>
        <v>#VALUE!</v>
      </c>
      <c r="CM10" s="115" t="str">
        <f>IFERROR(VLOOKUP(BQ10,'DAS Fri'!$F$9:$Q$63,12,0),"Off")</f>
        <v>Off</v>
      </c>
      <c r="CN10" s="116" t="str">
        <f>IFERROR(VLOOKUP(BQ10,'DAS Fri'!$F$9:$R$63,13,0),"Off")</f>
        <v>Off</v>
      </c>
      <c r="CO10" s="117" t="e">
        <f t="shared" si="55"/>
        <v>#VALUE!</v>
      </c>
      <c r="CP10" s="118" t="e">
        <f t="shared" si="56"/>
        <v>#VALUE!</v>
      </c>
      <c r="CQ10" s="119" t="str">
        <f>IFERROR(VLOOKUP(BQ10,'DAS Sat'!$F$9:$Q$65,12,0),"Off")</f>
        <v>Off</v>
      </c>
      <c r="CR10" s="116" t="str">
        <f>IFERROR(VLOOKUP(BQ10,'DAS Sat'!$F$9:$R$65,13,0),"Off")</f>
        <v>Off</v>
      </c>
      <c r="CS10" s="121" t="e">
        <f t="shared" si="57"/>
        <v>#VALUE!</v>
      </c>
      <c r="CT10" s="118" t="e">
        <f t="shared" si="58"/>
        <v>#VALUE!</v>
      </c>
    </row>
    <row r="11" spans="2:98" ht="21" x14ac:dyDescent="0.45">
      <c r="B11" s="59" t="str">
        <f>'Dvr '!A13</f>
        <v>Mohammed Khaled Al-Muhanna</v>
      </c>
      <c r="C11" s="69" t="str">
        <f>IFERROR(VLOOKUP(B11,'DAS Sun'!$F$9:$O$61,10,0),"Off")</f>
        <v>Off</v>
      </c>
      <c r="D11" s="97">
        <f>'Dvr '!E13</f>
        <v>0</v>
      </c>
      <c r="E11" s="69">
        <f>IFERROR(VLOOKUP(B11,'DAS Mon'!$F$9:$O$49,10,0),"Off")</f>
        <v>0.39236111111111116</v>
      </c>
      <c r="F11" s="95">
        <f>'Dvr '!I13</f>
        <v>0.33333333333333326</v>
      </c>
      <c r="G11" s="66">
        <f>IFERROR(VLOOKUP(B11,'DAS Tue'!$F$9:$O$47,10,0),"Off")</f>
        <v>0.39236111111111116</v>
      </c>
      <c r="H11" s="97">
        <f>'Dvr '!M13</f>
        <v>0.39236111111111116</v>
      </c>
      <c r="I11" s="69">
        <f>IFERROR(VLOOKUP(B11,'DAS Wed'!$F$9:$O$57,10,0),"Off")</f>
        <v>0.33333333333333326</v>
      </c>
      <c r="J11" s="95">
        <f>'Dvr '!Q13</f>
        <v>0.33333333333333326</v>
      </c>
      <c r="K11" s="66">
        <f>IFERROR(VLOOKUP(B11,'DAS Thu'!$F$9:$O$59,10,0),"Off")</f>
        <v>0.48749999999999999</v>
      </c>
      <c r="L11" s="97">
        <f>'Dvr '!U13</f>
        <v>0.33333333333333326</v>
      </c>
      <c r="M11" s="69" t="str">
        <f>IFERROR(VLOOKUP(B11,'DAS Fri'!$F$9:$O$63,10,0),"Off")</f>
        <v>Off</v>
      </c>
      <c r="N11" s="95">
        <f>'Dvr '!Y13</f>
        <v>0</v>
      </c>
      <c r="O11" s="66" t="str">
        <f>IFERROR(VLOOKUP(B11,'DAS Sat'!$F$9:$O$65,10,0),"Off")</f>
        <v>Off</v>
      </c>
      <c r="P11" s="95">
        <f>'Dvr '!AC13</f>
        <v>0</v>
      </c>
      <c r="Q11" s="60">
        <f t="shared" si="6"/>
        <v>1.6055555555555556</v>
      </c>
      <c r="R11" s="61">
        <f t="shared" si="7"/>
        <v>1.3923611111111109</v>
      </c>
      <c r="S11" s="6">
        <f t="shared" si="8"/>
        <v>3</v>
      </c>
      <c r="T11" s="70"/>
      <c r="U11" s="59" t="str">
        <f>'Dvr '!A13</f>
        <v>Mohammed Khaled Al-Muhanna</v>
      </c>
      <c r="V11" s="68" t="str">
        <f>IFERROR(VLOOKUP(U11,'DAS Sun'!$F$10:$P$59,11,0),"Off")</f>
        <v>Off</v>
      </c>
      <c r="W11" s="104">
        <f t="shared" si="9"/>
        <v>0</v>
      </c>
      <c r="X11" s="104">
        <f t="shared" si="10"/>
        <v>0</v>
      </c>
      <c r="Y11" s="73">
        <f t="shared" si="11"/>
        <v>0</v>
      </c>
      <c r="Z11" s="73" t="str">
        <f t="shared" si="12"/>
        <v>Dammam</v>
      </c>
      <c r="AA11" s="124" t="str">
        <f t="shared" si="13"/>
        <v>0</v>
      </c>
      <c r="AB11" s="66" t="str">
        <f>IFERROR(VLOOKUP(U11,'DAS Mon'!$F$10:$P$51,11,0),"Off")</f>
        <v>MLD9&amp;18</v>
      </c>
      <c r="AC11" s="104">
        <f t="shared" si="14"/>
        <v>0</v>
      </c>
      <c r="AD11" s="104">
        <f t="shared" si="15"/>
        <v>0</v>
      </c>
      <c r="AE11" s="73">
        <f t="shared" si="16"/>
        <v>0</v>
      </c>
      <c r="AF11" s="73" t="b">
        <f t="shared" si="17"/>
        <v>0</v>
      </c>
      <c r="AG11" s="124" t="b">
        <f t="shared" si="18"/>
        <v>0</v>
      </c>
      <c r="AH11" s="122" t="str">
        <f>IFERROR(VLOOKUP(U11,'DAS Tue'!$F$9:$P$50,11,0),"Off")</f>
        <v>MLD9&amp;18</v>
      </c>
      <c r="AI11" s="104">
        <f t="shared" si="19"/>
        <v>0</v>
      </c>
      <c r="AJ11" s="104">
        <f t="shared" si="20"/>
        <v>0</v>
      </c>
      <c r="AK11" s="73">
        <f t="shared" si="21"/>
        <v>0</v>
      </c>
      <c r="AL11" s="73" t="b">
        <f t="shared" si="22"/>
        <v>0</v>
      </c>
      <c r="AM11" s="124" t="b">
        <f t="shared" si="23"/>
        <v>0</v>
      </c>
      <c r="AN11" s="122" t="str">
        <f>IFERROR(VLOOKUP(U11,'DAS Wed'!$F$10:$P$56,11,0),"Off")</f>
        <v>DDD2</v>
      </c>
      <c r="AO11" s="104" t="str">
        <f t="shared" si="24"/>
        <v>0</v>
      </c>
      <c r="AP11" s="104" t="str">
        <f t="shared" si="25"/>
        <v>8:00</v>
      </c>
      <c r="AQ11" s="73">
        <f t="shared" si="26"/>
        <v>0</v>
      </c>
      <c r="AR11" s="73" t="str">
        <f t="shared" si="27"/>
        <v>Dammam</v>
      </c>
      <c r="AS11" s="124" t="str">
        <f t="shared" si="28"/>
        <v>0</v>
      </c>
      <c r="AT11" s="122" t="str">
        <f>IFERROR(VLOOKUP(U11,'DAS Thu'!$F$35:$P$51,11,0),"Off")</f>
        <v>Off</v>
      </c>
      <c r="AU11" s="104">
        <f t="shared" si="29"/>
        <v>0</v>
      </c>
      <c r="AV11" s="104">
        <f t="shared" si="30"/>
        <v>0</v>
      </c>
      <c r="AW11" s="73">
        <f t="shared" si="31"/>
        <v>0</v>
      </c>
      <c r="AX11" s="73" t="str">
        <f t="shared" si="32"/>
        <v>Dammam</v>
      </c>
      <c r="AY11" s="124" t="str">
        <f t="shared" si="33"/>
        <v>0</v>
      </c>
      <c r="AZ11" s="122" t="str">
        <f>IFERROR(VLOOKUP(U11,'DAS Fri'!$F$47:$P$55,11,0),"Off")</f>
        <v>Off</v>
      </c>
      <c r="BA11" s="104">
        <f t="shared" si="34"/>
        <v>0</v>
      </c>
      <c r="BB11" s="104">
        <f t="shared" si="35"/>
        <v>0</v>
      </c>
      <c r="BC11" s="73">
        <f t="shared" si="36"/>
        <v>0</v>
      </c>
      <c r="BD11" s="73" t="str">
        <f t="shared" si="37"/>
        <v>Dammam</v>
      </c>
      <c r="BE11" s="124" t="str">
        <f t="shared" si="38"/>
        <v>0</v>
      </c>
      <c r="BF11" s="122" t="str">
        <f>IFERROR(VLOOKUP(U11,'DAS Sat'!$F$9:$P$63,11,0),"Off")</f>
        <v>Off</v>
      </c>
      <c r="BG11" s="104">
        <f t="shared" si="39"/>
        <v>0</v>
      </c>
      <c r="BH11" s="104">
        <f t="shared" si="40"/>
        <v>0</v>
      </c>
      <c r="BI11" s="73">
        <f t="shared" si="41"/>
        <v>0</v>
      </c>
      <c r="BJ11" s="73" t="str">
        <f t="shared" si="42"/>
        <v>Dammam</v>
      </c>
      <c r="BK11" s="124" t="str">
        <f t="shared" si="43"/>
        <v>0</v>
      </c>
      <c r="BL11" s="60">
        <f t="shared" si="5"/>
        <v>0</v>
      </c>
      <c r="BM11" s="61">
        <v>0.1111111111111111</v>
      </c>
      <c r="BN11" s="60">
        <f t="shared" si="44"/>
        <v>0.33333333333333331</v>
      </c>
      <c r="BO11" s="60">
        <v>0</v>
      </c>
      <c r="BQ11" s="114" t="str">
        <f>'Dvr '!A12</f>
        <v>Ali Hassan Almeer</v>
      </c>
      <c r="BR11" s="121" t="e">
        <v>#VALUE!</v>
      </c>
      <c r="BS11" s="115">
        <f>IFERROR(VLOOKUP(BQ11,'DAS Sun'!$F$9:$Q$61,12,0),"Off")</f>
        <v>0.6333333333333333</v>
      </c>
      <c r="BT11" s="116">
        <f>IFERROR(VLOOKUP(BQ11,'DAS Sun'!$F$9:$R$61,13,0),"Off")</f>
        <v>0.84375</v>
      </c>
      <c r="BU11" s="117">
        <f t="shared" si="46"/>
        <v>0.15625</v>
      </c>
      <c r="BV11" s="118" t="e">
        <f t="shared" si="47"/>
        <v>#VALUE!</v>
      </c>
      <c r="BW11" s="119">
        <f>IFERROR(VLOOKUP(BQ11,'DAS Mon'!$F$9:$Q$49,12,0),"Off")</f>
        <v>0.68125000000000002</v>
      </c>
      <c r="BX11" s="116">
        <f>IFERROR(VLOOKUP(BQ11,'DAS Mon'!$F$9:$R$49,13,0),"Off")</f>
        <v>0.88958333333333328</v>
      </c>
      <c r="BY11" s="117">
        <f t="shared" si="48"/>
        <v>0.11041666666666672</v>
      </c>
      <c r="BZ11" s="118">
        <f t="shared" si="45"/>
        <v>0.83750000000000002</v>
      </c>
      <c r="CA11" s="119">
        <f>IFERROR(VLOOKUP(BQ11,'DAS Tue'!$F$9:$Q$49,12,0),"Off")</f>
        <v>0.58333333333333337</v>
      </c>
      <c r="CB11" s="116">
        <f>IFERROR(VLOOKUP(BQ11,'DAS Tue'!$F$9:$R$49,13,0),"Off")</f>
        <v>0.91666666666666663</v>
      </c>
      <c r="CC11" s="117">
        <f t="shared" si="49"/>
        <v>8.333333333333337E-2</v>
      </c>
      <c r="CD11" s="120">
        <f t="shared" si="50"/>
        <v>0.69375000000000009</v>
      </c>
      <c r="CE11" s="115">
        <f>IFERROR(VLOOKUP(BQ11,'DAS Wed'!$F$9:$Q$58,12,0),"Off")</f>
        <v>0.60277777777777775</v>
      </c>
      <c r="CF11" s="116">
        <f>IFERROR(VLOOKUP(BQ11,'DAS Wed'!$F$9:$R$58,13,0),"Off")</f>
        <v>0.99513888888888891</v>
      </c>
      <c r="CG11" s="117">
        <f t="shared" si="51"/>
        <v>4.8611111111110938E-3</v>
      </c>
      <c r="CH11" s="118">
        <f t="shared" si="52"/>
        <v>0.68611111111111112</v>
      </c>
      <c r="CI11" s="119" t="str">
        <f>IFERROR(VLOOKUP(BQ11,'DAS Thu'!$F$9:$Q$59,12,0),"Off")</f>
        <v>Off</v>
      </c>
      <c r="CJ11" s="116" t="str">
        <f>IFERROR(VLOOKUP(BQ11,'DAS Thu'!$F$9:$R$59,13,0),"Off")</f>
        <v>Off</v>
      </c>
      <c r="CK11" s="117" t="e">
        <f t="shared" si="53"/>
        <v>#VALUE!</v>
      </c>
      <c r="CL11" s="120" t="e">
        <f t="shared" si="54"/>
        <v>#VALUE!</v>
      </c>
      <c r="CM11" s="115" t="str">
        <f>IFERROR(VLOOKUP(BQ11,'DAS Fri'!$F$9:$Q$63,12,0),"Off")</f>
        <v>Off</v>
      </c>
      <c r="CN11" s="116" t="str">
        <f>IFERROR(VLOOKUP(BQ11,'DAS Fri'!$F$9:$R$63,13,0),"Off")</f>
        <v>Off</v>
      </c>
      <c r="CO11" s="117" t="e">
        <f t="shared" si="55"/>
        <v>#VALUE!</v>
      </c>
      <c r="CP11" s="118" t="e">
        <f t="shared" si="56"/>
        <v>#VALUE!</v>
      </c>
      <c r="CQ11" s="119" t="str">
        <f>IFERROR(VLOOKUP(BQ11,'DAS Sat'!$F$9:$Q$65,12,0),"Off")</f>
        <v>Off</v>
      </c>
      <c r="CR11" s="116" t="str">
        <f>IFERROR(VLOOKUP(BQ11,'DAS Sat'!$F$9:$R$65,13,0),"Off")</f>
        <v>Off</v>
      </c>
      <c r="CS11" s="121" t="e">
        <f t="shared" si="57"/>
        <v>#VALUE!</v>
      </c>
      <c r="CT11" s="118" t="e">
        <f t="shared" si="58"/>
        <v>#VALUE!</v>
      </c>
    </row>
    <row r="12" spans="2:98" ht="21" x14ac:dyDescent="0.45">
      <c r="B12" s="59" t="str">
        <f>'Dvr '!A14</f>
        <v>Khaled Saleh Al-Zahrani</v>
      </c>
      <c r="C12" s="69" t="str">
        <f>IFERROR(VLOOKUP(B12,'DAS Sun'!$F$9:$O$61,10,0),"Off")</f>
        <v>Off</v>
      </c>
      <c r="D12" s="97">
        <f>'Dvr '!E14</f>
        <v>0</v>
      </c>
      <c r="E12" s="69" t="str">
        <f>IFERROR(VLOOKUP(B12,'DAS Mon'!$F$9:$O$49,10,0),"Off")</f>
        <v>Off</v>
      </c>
      <c r="F12" s="95">
        <f>'Dvr '!I14</f>
        <v>0</v>
      </c>
      <c r="G12" s="66" t="str">
        <f>IFERROR(VLOOKUP(B12,'DAS Tue'!$F$9:$O$47,10,0),"Off")</f>
        <v>Off</v>
      </c>
      <c r="H12" s="97">
        <f>'Dvr '!M14</f>
        <v>0</v>
      </c>
      <c r="I12" s="69">
        <f>IFERROR(VLOOKUP(B12,'DAS Wed'!$F$9:$O$57,10,0),"Off")</f>
        <v>0.33333333333333326</v>
      </c>
      <c r="J12" s="95">
        <f>'Dvr '!Q14</f>
        <v>0.33333333333333326</v>
      </c>
      <c r="K12" s="66">
        <f>IFERROR(VLOOKUP(B12,'DAS Thu'!$F$9:$O$59,10,0),"Off")</f>
        <v>0.48749999999999999</v>
      </c>
      <c r="L12" s="97">
        <f>'Dvr '!U14</f>
        <v>0.2104166666666667</v>
      </c>
      <c r="M12" s="69">
        <f>IFERROR(VLOOKUP(B12,'DAS Fri'!$F$9:$O$63,10,0),"Off")</f>
        <v>0.20833333333333337</v>
      </c>
      <c r="N12" s="95">
        <f>'Dvr '!Y14</f>
        <v>0.20833333333333337</v>
      </c>
      <c r="O12" s="66">
        <f>IFERROR(VLOOKUP(B12,'DAS Sat'!$F$9:$O$65,10,0),"Off")</f>
        <v>0.23402777777777772</v>
      </c>
      <c r="P12" s="95">
        <f>'Dvr '!AC14</f>
        <v>0.41319444444444453</v>
      </c>
      <c r="Q12" s="60">
        <f t="shared" si="6"/>
        <v>1.2631944444444445</v>
      </c>
      <c r="R12" s="61">
        <f t="shared" si="7"/>
        <v>1.1652777777777779</v>
      </c>
      <c r="S12" s="6">
        <f t="shared" si="8"/>
        <v>3</v>
      </c>
      <c r="T12" s="70"/>
      <c r="U12" s="59" t="str">
        <f>'Dvr '!A14</f>
        <v>Khaled Saleh Al-Zahrani</v>
      </c>
      <c r="V12" s="68" t="str">
        <f>IFERROR(VLOOKUP(U12,'DAS Sun'!$F$10:$P$59,11,0),"Off")</f>
        <v>Off</v>
      </c>
      <c r="W12" s="104">
        <f t="shared" si="9"/>
        <v>0</v>
      </c>
      <c r="X12" s="104">
        <f t="shared" si="10"/>
        <v>0</v>
      </c>
      <c r="Y12" s="73">
        <f t="shared" si="11"/>
        <v>0</v>
      </c>
      <c r="Z12" s="73" t="str">
        <f t="shared" si="12"/>
        <v>Dammam</v>
      </c>
      <c r="AA12" s="124" t="str">
        <f t="shared" si="13"/>
        <v>0</v>
      </c>
      <c r="AB12" s="66" t="str">
        <f>IFERROR(VLOOKUP(U12,'DAS Mon'!$F$10:$P$51,11,0),"Off")</f>
        <v>Off</v>
      </c>
      <c r="AC12" s="104">
        <f t="shared" si="14"/>
        <v>0</v>
      </c>
      <c r="AD12" s="104">
        <f t="shared" si="15"/>
        <v>0</v>
      </c>
      <c r="AE12" s="73">
        <f t="shared" si="16"/>
        <v>0</v>
      </c>
      <c r="AF12" s="73" t="str">
        <f t="shared" si="17"/>
        <v>Dammam</v>
      </c>
      <c r="AG12" s="124" t="str">
        <f t="shared" si="18"/>
        <v>0</v>
      </c>
      <c r="AH12" s="122" t="str">
        <f>IFERROR(VLOOKUP(U12,'DAS Tue'!$F$9:$P$50,11,0),"Off")</f>
        <v>Off</v>
      </c>
      <c r="AI12" s="104">
        <f t="shared" si="19"/>
        <v>0</v>
      </c>
      <c r="AJ12" s="104">
        <f t="shared" si="20"/>
        <v>0</v>
      </c>
      <c r="AK12" s="73">
        <f t="shared" si="21"/>
        <v>0</v>
      </c>
      <c r="AL12" s="73" t="str">
        <f t="shared" si="22"/>
        <v>Dammam</v>
      </c>
      <c r="AM12" s="124" t="str">
        <f t="shared" si="23"/>
        <v>0</v>
      </c>
      <c r="AN12" s="122" t="str">
        <f>IFERROR(VLOOKUP(U12,'DAS Wed'!$F$10:$P$56,11,0),"Off")</f>
        <v>SP</v>
      </c>
      <c r="AO12" s="104">
        <f t="shared" si="24"/>
        <v>0</v>
      </c>
      <c r="AP12" s="104">
        <f t="shared" si="25"/>
        <v>0</v>
      </c>
      <c r="AQ12" s="73">
        <f t="shared" si="26"/>
        <v>0</v>
      </c>
      <c r="AR12" s="73" t="b">
        <f t="shared" si="27"/>
        <v>0</v>
      </c>
      <c r="AS12" s="124" t="b">
        <f t="shared" si="28"/>
        <v>0</v>
      </c>
      <c r="AT12" s="122" t="str">
        <f>IFERROR(VLOOKUP(U12,'DAS Thu'!$F$35:$P$51,11,0),"Off")</f>
        <v>Off</v>
      </c>
      <c r="AU12" s="104">
        <f t="shared" si="29"/>
        <v>0</v>
      </c>
      <c r="AV12" s="104">
        <f t="shared" si="30"/>
        <v>0</v>
      </c>
      <c r="AW12" s="73">
        <f t="shared" si="31"/>
        <v>0</v>
      </c>
      <c r="AX12" s="73" t="str">
        <f t="shared" si="32"/>
        <v>Dammam</v>
      </c>
      <c r="AY12" s="124" t="str">
        <f t="shared" si="33"/>
        <v>0</v>
      </c>
      <c r="AZ12" s="122" t="str">
        <f>IFERROR(VLOOKUP(U12,'DAS Fri'!$F$47:$P$55,11,0),"Off")</f>
        <v>Off</v>
      </c>
      <c r="BA12" s="104">
        <f t="shared" si="34"/>
        <v>0</v>
      </c>
      <c r="BB12" s="104">
        <f t="shared" si="35"/>
        <v>0</v>
      </c>
      <c r="BC12" s="73">
        <f t="shared" si="36"/>
        <v>0</v>
      </c>
      <c r="BD12" s="73" t="str">
        <f t="shared" si="37"/>
        <v>Dammam</v>
      </c>
      <c r="BE12" s="124" t="str">
        <f t="shared" si="38"/>
        <v>0</v>
      </c>
      <c r="BF12" s="122" t="str">
        <f>IFERROR(VLOOKUP(U12,'DAS Sat'!$F$9:$P$63,11,0),"Off")</f>
        <v>SP</v>
      </c>
      <c r="BG12" s="104">
        <f t="shared" si="39"/>
        <v>0</v>
      </c>
      <c r="BH12" s="104">
        <f t="shared" si="40"/>
        <v>0</v>
      </c>
      <c r="BI12" s="73">
        <f t="shared" si="41"/>
        <v>0</v>
      </c>
      <c r="BJ12" s="73" t="b">
        <f t="shared" si="42"/>
        <v>0</v>
      </c>
      <c r="BK12" s="124" t="b">
        <f t="shared" si="43"/>
        <v>0</v>
      </c>
      <c r="BL12" s="60">
        <f t="shared" si="5"/>
        <v>0</v>
      </c>
      <c r="BM12" s="61">
        <v>0.15972222222222224</v>
      </c>
      <c r="BN12" s="60">
        <f t="shared" si="44"/>
        <v>0</v>
      </c>
      <c r="BO12" s="60">
        <v>0.33333333333333331</v>
      </c>
      <c r="BQ12" s="114" t="str">
        <f>'Dvr '!A13</f>
        <v>Mohammed Khaled Al-Muhanna</v>
      </c>
      <c r="BR12" s="121" t="e">
        <v>#VALUE!</v>
      </c>
      <c r="BS12" s="115" t="str">
        <f>IFERROR(VLOOKUP(BQ12,'DAS Sun'!$F$9:$Q$61,12,0),"Off")</f>
        <v>Off</v>
      </c>
      <c r="BT12" s="116" t="str">
        <f>IFERROR(VLOOKUP(BQ12,'DAS Sun'!$F$9:$R$61,13,0),"Off")</f>
        <v>Off</v>
      </c>
      <c r="BU12" s="117" t="e">
        <f t="shared" si="46"/>
        <v>#VALUE!</v>
      </c>
      <c r="BV12" s="118" t="e">
        <f t="shared" si="47"/>
        <v>#VALUE!</v>
      </c>
      <c r="BW12" s="119">
        <f>IFERROR(VLOOKUP(BQ12,'DAS Mon'!$F$9:$Q$49,12,0),"Off")</f>
        <v>0.60277777777777775</v>
      </c>
      <c r="BX12" s="116">
        <f>IFERROR(VLOOKUP(BQ12,'DAS Mon'!$F$9:$R$49,13,0),"Off")</f>
        <v>0.99513888888888891</v>
      </c>
      <c r="BY12" s="117">
        <f t="shared" si="48"/>
        <v>4.8611111111110938E-3</v>
      </c>
      <c r="BZ12" s="118" t="e">
        <f t="shared" si="45"/>
        <v>#VALUE!</v>
      </c>
      <c r="CA12" s="119">
        <f>IFERROR(VLOOKUP(BQ12,'DAS Tue'!$F$9:$Q$49,12,0),"Off")</f>
        <v>0.60277777777777775</v>
      </c>
      <c r="CB12" s="116">
        <f>IFERROR(VLOOKUP(BQ12,'DAS Tue'!$F$9:$R$49,13,0),"Off")</f>
        <v>0.99513888888888891</v>
      </c>
      <c r="CC12" s="117">
        <f t="shared" si="49"/>
        <v>4.8611111111110938E-3</v>
      </c>
      <c r="CD12" s="120">
        <f t="shared" si="50"/>
        <v>0.60763888888888884</v>
      </c>
      <c r="CE12" s="115">
        <f>IFERROR(VLOOKUP(BQ12,'DAS Wed'!$F$9:$Q$58,12,0),"Off")</f>
        <v>0.58333333333333337</v>
      </c>
      <c r="CF12" s="116">
        <f>IFERROR(VLOOKUP(BQ12,'DAS Wed'!$F$9:$R$58,13,0),"Off")</f>
        <v>0.91666666666666663</v>
      </c>
      <c r="CG12" s="117">
        <f t="shared" si="51"/>
        <v>8.333333333333337E-2</v>
      </c>
      <c r="CH12" s="118">
        <f t="shared" si="52"/>
        <v>0.58819444444444446</v>
      </c>
      <c r="CI12" s="119">
        <f>IFERROR(VLOOKUP(BQ12,'DAS Thu'!$F$9:$Q$59,12,0),"Off")</f>
        <v>0.4777777777777778</v>
      </c>
      <c r="CJ12" s="116">
        <f>IFERROR(VLOOKUP(BQ12,'DAS Thu'!$F$9:$R$59,13,0),"Off")</f>
        <v>0.96527777777777779</v>
      </c>
      <c r="CK12" s="117">
        <f t="shared" si="53"/>
        <v>3.472222222222221E-2</v>
      </c>
      <c r="CL12" s="120">
        <f t="shared" si="54"/>
        <v>0.56111111111111112</v>
      </c>
      <c r="CM12" s="115" t="str">
        <f>IFERROR(VLOOKUP(BQ12,'DAS Fri'!$F$9:$Q$63,12,0),"Off")</f>
        <v>Off</v>
      </c>
      <c r="CN12" s="116" t="str">
        <f>IFERROR(VLOOKUP(BQ12,'DAS Fri'!$F$9:$R$63,13,0),"Off")</f>
        <v>Off</v>
      </c>
      <c r="CO12" s="117" t="e">
        <f t="shared" si="55"/>
        <v>#VALUE!</v>
      </c>
      <c r="CP12" s="118" t="e">
        <f t="shared" si="56"/>
        <v>#VALUE!</v>
      </c>
      <c r="CQ12" s="119" t="str">
        <f>IFERROR(VLOOKUP(BQ12,'DAS Sat'!$F$9:$Q$65,12,0),"Off")</f>
        <v>Off</v>
      </c>
      <c r="CR12" s="116" t="str">
        <f>IFERROR(VLOOKUP(BQ12,'DAS Sat'!$F$9:$R$65,13,0),"Off")</f>
        <v>Off</v>
      </c>
      <c r="CS12" s="121" t="e">
        <f t="shared" si="57"/>
        <v>#VALUE!</v>
      </c>
      <c r="CT12" s="118" t="e">
        <f t="shared" si="58"/>
        <v>#VALUE!</v>
      </c>
    </row>
    <row r="13" spans="2:98" ht="21" x14ac:dyDescent="0.45">
      <c r="B13" s="59" t="str">
        <f>'Dvr '!A15</f>
        <v xml:space="preserve">Saeed Ali Hindi </v>
      </c>
      <c r="C13" s="69">
        <f>IFERROR(VLOOKUP(B13,'DAS Sun'!$F$9:$O$61,10,0),"Off")</f>
        <v>0.33333333333333331</v>
      </c>
      <c r="D13" s="97">
        <f>'Dvr '!E15</f>
        <v>0.33333333333333331</v>
      </c>
      <c r="E13" s="69">
        <f>IFERROR(VLOOKUP(B13,'DAS Mon'!$F$9:$O$49,10,0),"Off")</f>
        <v>0.41319444444444442</v>
      </c>
      <c r="F13" s="95">
        <f>'Dvr '!I15</f>
        <v>0.33333333333333331</v>
      </c>
      <c r="G13" s="66" t="str">
        <f>IFERROR(VLOOKUP(B13,'DAS Tue'!$F$9:$O$47,10,0),"Off")</f>
        <v>Off</v>
      </c>
      <c r="H13" s="97">
        <f>'Dvr '!M15</f>
        <v>0</v>
      </c>
      <c r="I13" s="69" t="str">
        <f>IFERROR(VLOOKUP(B13,'DAS Wed'!$F$9:$O$57,10,0),"Off")</f>
        <v>Off</v>
      </c>
      <c r="J13" s="95">
        <f>'Dvr '!Q15</f>
        <v>0</v>
      </c>
      <c r="K13" s="66">
        <f>IFERROR(VLOOKUP(B13,'DAS Thu'!$F$9:$O$59,10,0),"Off")</f>
        <v>0.4152777777777778</v>
      </c>
      <c r="L13" s="97">
        <f>'Dvr '!U15</f>
        <v>0.4152777777777778</v>
      </c>
      <c r="M13" s="69">
        <f>IFERROR(VLOOKUP(B13,'DAS Fri'!$F$9:$O$63,10,0),"Off")</f>
        <v>0.25000000000000006</v>
      </c>
      <c r="N13" s="95">
        <f>'Dvr '!Y15</f>
        <v>0.25000000000000006</v>
      </c>
      <c r="O13" s="66">
        <f>IFERROR(VLOOKUP(B13,'DAS Sat'!$F$9:$O$65,10,0),"Off")</f>
        <v>0.25347222222222221</v>
      </c>
      <c r="P13" s="95">
        <f>'Dvr '!AC15</f>
        <v>0.33333333333333326</v>
      </c>
      <c r="Q13" s="60">
        <f t="shared" si="6"/>
        <v>1.6652777777777779</v>
      </c>
      <c r="R13" s="61">
        <f t="shared" si="7"/>
        <v>1.6652777777777776</v>
      </c>
      <c r="S13" s="6">
        <f t="shared" si="8"/>
        <v>2</v>
      </c>
      <c r="T13" s="70"/>
      <c r="U13" s="59" t="str">
        <f>'Dvr '!A15</f>
        <v xml:space="preserve">Saeed Ali Hindi </v>
      </c>
      <c r="V13" s="68" t="str">
        <f>IFERROR(VLOOKUP(U13,'DAS Sun'!$F$10:$P$59,11,0),"Off")</f>
        <v>SP</v>
      </c>
      <c r="W13" s="104">
        <f t="shared" si="9"/>
        <v>0</v>
      </c>
      <c r="X13" s="104">
        <f t="shared" si="10"/>
        <v>0</v>
      </c>
      <c r="Y13" s="73">
        <f t="shared" si="11"/>
        <v>0</v>
      </c>
      <c r="Z13" s="73" t="b">
        <f t="shared" si="12"/>
        <v>0</v>
      </c>
      <c r="AA13" s="124" t="b">
        <f t="shared" si="13"/>
        <v>0</v>
      </c>
      <c r="AB13" s="66" t="str">
        <f>IFERROR(VLOOKUP(U13,'DAS Mon'!$F$10:$P$51,11,0),"Off")</f>
        <v>DSBY 2</v>
      </c>
      <c r="AC13" s="104">
        <f t="shared" si="14"/>
        <v>0</v>
      </c>
      <c r="AD13" s="104">
        <f t="shared" si="15"/>
        <v>0</v>
      </c>
      <c r="AE13" s="73">
        <f t="shared" si="16"/>
        <v>0</v>
      </c>
      <c r="AF13" s="73" t="b">
        <f t="shared" si="17"/>
        <v>0</v>
      </c>
      <c r="AG13" s="124" t="b">
        <f t="shared" si="18"/>
        <v>0</v>
      </c>
      <c r="AH13" s="122" t="str">
        <f>IFERROR(VLOOKUP(U13,'DAS Tue'!$F$9:$P$50,11,0),"Off")</f>
        <v>Off</v>
      </c>
      <c r="AI13" s="104">
        <f t="shared" si="19"/>
        <v>0</v>
      </c>
      <c r="AJ13" s="104">
        <f t="shared" si="20"/>
        <v>0</v>
      </c>
      <c r="AK13" s="73">
        <f t="shared" si="21"/>
        <v>0</v>
      </c>
      <c r="AL13" s="73" t="str">
        <f t="shared" si="22"/>
        <v>Dammam</v>
      </c>
      <c r="AM13" s="124" t="str">
        <f t="shared" si="23"/>
        <v>0</v>
      </c>
      <c r="AN13" s="122" t="str">
        <f>IFERROR(VLOOKUP(U13,'DAS Wed'!$F$10:$P$56,11,0),"Off")</f>
        <v>Off</v>
      </c>
      <c r="AO13" s="104">
        <f t="shared" si="24"/>
        <v>0</v>
      </c>
      <c r="AP13" s="104">
        <f t="shared" si="25"/>
        <v>0</v>
      </c>
      <c r="AQ13" s="73">
        <f t="shared" si="26"/>
        <v>0</v>
      </c>
      <c r="AR13" s="73" t="str">
        <f t="shared" si="27"/>
        <v>Dammam</v>
      </c>
      <c r="AS13" s="124" t="str">
        <f t="shared" si="28"/>
        <v>0</v>
      </c>
      <c r="AT13" s="122" t="str">
        <f>IFERROR(VLOOKUP(U13,'DAS Thu'!$F$35:$P$51,11,0),"Off")</f>
        <v>Off</v>
      </c>
      <c r="AU13" s="104">
        <f t="shared" si="29"/>
        <v>0</v>
      </c>
      <c r="AV13" s="104">
        <f t="shared" si="30"/>
        <v>0</v>
      </c>
      <c r="AW13" s="73">
        <f t="shared" si="31"/>
        <v>0</v>
      </c>
      <c r="AX13" s="73" t="str">
        <f t="shared" si="32"/>
        <v>Dammam</v>
      </c>
      <c r="AY13" s="124" t="str">
        <f t="shared" si="33"/>
        <v>0</v>
      </c>
      <c r="AZ13" s="122" t="str">
        <f>IFERROR(VLOOKUP(U13,'DAS Fri'!$F$47:$P$55,11,0),"Off")</f>
        <v>Off</v>
      </c>
      <c r="BA13" s="104">
        <f t="shared" si="34"/>
        <v>0</v>
      </c>
      <c r="BB13" s="104">
        <f t="shared" si="35"/>
        <v>0</v>
      </c>
      <c r="BC13" s="73">
        <f t="shared" si="36"/>
        <v>0</v>
      </c>
      <c r="BD13" s="73" t="str">
        <f t="shared" si="37"/>
        <v>Dammam</v>
      </c>
      <c r="BE13" s="124" t="str">
        <f t="shared" si="38"/>
        <v>0</v>
      </c>
      <c r="BF13" s="122" t="str">
        <f>IFERROR(VLOOKUP(U13,'DAS Sat'!$F$9:$P$63,11,0),"Off")</f>
        <v>MLD21&amp;24</v>
      </c>
      <c r="BG13" s="104">
        <f t="shared" si="39"/>
        <v>0</v>
      </c>
      <c r="BH13" s="104">
        <f t="shared" si="40"/>
        <v>0</v>
      </c>
      <c r="BI13" s="73">
        <f t="shared" si="41"/>
        <v>0</v>
      </c>
      <c r="BJ13" s="73" t="b">
        <f t="shared" si="42"/>
        <v>0</v>
      </c>
      <c r="BK13" s="124" t="b">
        <f t="shared" si="43"/>
        <v>0</v>
      </c>
      <c r="BL13" s="60">
        <f t="shared" si="5"/>
        <v>0</v>
      </c>
      <c r="BM13" s="61">
        <v>0</v>
      </c>
      <c r="BN13" s="60">
        <f t="shared" si="44"/>
        <v>0</v>
      </c>
      <c r="BO13" s="60">
        <v>0</v>
      </c>
      <c r="BQ13" s="114" t="str">
        <f>'Dvr '!A14</f>
        <v>Khaled Saleh Al-Zahrani</v>
      </c>
      <c r="BR13" s="121" t="e">
        <v>#VALUE!</v>
      </c>
      <c r="BS13" s="115" t="str">
        <f>IFERROR(VLOOKUP(BQ13,'DAS Sun'!$F$9:$Q$61,12,0),"Off")</f>
        <v>Off</v>
      </c>
      <c r="BT13" s="116" t="str">
        <f>IFERROR(VLOOKUP(BQ13,'DAS Sun'!$F$9:$R$61,13,0),"Off")</f>
        <v>Off</v>
      </c>
      <c r="BU13" s="117" t="e">
        <f t="shared" si="46"/>
        <v>#VALUE!</v>
      </c>
      <c r="BV13" s="118" t="e">
        <f t="shared" si="47"/>
        <v>#VALUE!</v>
      </c>
      <c r="BW13" s="119" t="str">
        <f>IFERROR(VLOOKUP(BQ13,'DAS Mon'!$F$9:$Q$49,12,0),"Off")</f>
        <v>Off</v>
      </c>
      <c r="BX13" s="116" t="str">
        <f>IFERROR(VLOOKUP(BQ13,'DAS Mon'!$F$9:$R$49,13,0),"Off")</f>
        <v>Off</v>
      </c>
      <c r="BY13" s="117" t="e">
        <f t="shared" si="48"/>
        <v>#VALUE!</v>
      </c>
      <c r="BZ13" s="118" t="e">
        <f t="shared" si="45"/>
        <v>#VALUE!</v>
      </c>
      <c r="CA13" s="119" t="str">
        <f>IFERROR(VLOOKUP(BQ13,'DAS Tue'!$F$9:$Q$49,12,0),"Off")</f>
        <v>Off</v>
      </c>
      <c r="CB13" s="116" t="str">
        <f>IFERROR(VLOOKUP(BQ13,'DAS Tue'!$F$9:$R$49,13,0),"Off")</f>
        <v>Off</v>
      </c>
      <c r="CC13" s="117" t="e">
        <f t="shared" si="49"/>
        <v>#VALUE!</v>
      </c>
      <c r="CD13" s="120" t="e">
        <f t="shared" si="50"/>
        <v>#VALUE!</v>
      </c>
      <c r="CE13" s="115">
        <f>IFERROR(VLOOKUP(BQ13,'DAS Wed'!$F$9:$Q$58,12,0),"Off")</f>
        <v>0.20833333333333334</v>
      </c>
      <c r="CF13" s="116">
        <f>IFERROR(VLOOKUP(BQ13,'DAS Wed'!$F$9:$R$58,13,0),"Off")</f>
        <v>0.54166666666666663</v>
      </c>
      <c r="CG13" s="117">
        <f t="shared" si="51"/>
        <v>0.45833333333333337</v>
      </c>
      <c r="CH13" s="118" t="e">
        <f t="shared" si="52"/>
        <v>#VALUE!</v>
      </c>
      <c r="CI13" s="119">
        <f>IFERROR(VLOOKUP(BQ13,'DAS Thu'!$F$9:$Q$59,12,0),"Off")</f>
        <v>0.58333333333333337</v>
      </c>
      <c r="CJ13" s="116">
        <f>IFERROR(VLOOKUP(BQ13,'DAS Thu'!$F$9:$R$59,13,0),"Off")</f>
        <v>0.91666666666666663</v>
      </c>
      <c r="CK13" s="117">
        <f t="shared" si="53"/>
        <v>8.333333333333337E-2</v>
      </c>
      <c r="CL13" s="120">
        <f t="shared" si="54"/>
        <v>1.0416666666666667</v>
      </c>
      <c r="CM13" s="115">
        <f>IFERROR(VLOOKUP(BQ13,'DAS Fri'!$F$9:$Q$63,12,0),"Off")</f>
        <v>0.59930555555555554</v>
      </c>
      <c r="CN13" s="116">
        <f>IFERROR(VLOOKUP(BQ13,'DAS Fri'!$F$9:$R$63,13,0),"Off")</f>
        <v>0.80763888888888891</v>
      </c>
      <c r="CO13" s="117">
        <f t="shared" si="55"/>
        <v>0.19236111111111109</v>
      </c>
      <c r="CP13" s="118">
        <f t="shared" si="56"/>
        <v>0.68263888888888891</v>
      </c>
      <c r="CQ13" s="119">
        <f>IFERROR(VLOOKUP(BQ13,'DAS Sat'!$F$9:$Q$65,12,0),"Off")</f>
        <v>0.30763888888888891</v>
      </c>
      <c r="CR13" s="116">
        <f>IFERROR(VLOOKUP(BQ13,'DAS Sat'!$F$9:$R$65,13,0),"Off")</f>
        <v>0.54166666666666663</v>
      </c>
      <c r="CS13" s="121">
        <f t="shared" si="57"/>
        <v>0.45833333333333337</v>
      </c>
      <c r="CT13" s="118">
        <f t="shared" si="58"/>
        <v>0.5</v>
      </c>
    </row>
    <row r="14" spans="2:98" ht="21" x14ac:dyDescent="0.45">
      <c r="B14" s="59" t="str">
        <f>'Dvr '!A16</f>
        <v>Zaki Mohammed Al Darwish</v>
      </c>
      <c r="C14" s="69">
        <f>IFERROR(VLOOKUP(B14,'DAS Sun'!$F$9:$O$61,10,0),"Off")</f>
        <v>0.31458333333333333</v>
      </c>
      <c r="D14" s="97">
        <f>'Dvr '!E16</f>
        <v>0.33333333333333326</v>
      </c>
      <c r="E14" s="69" t="str">
        <f>IFERROR(VLOOKUP(B14,'DAS Mon'!$F$9:$O$49,10,0),"Off")</f>
        <v>Off</v>
      </c>
      <c r="F14" s="95">
        <f>'Dvr '!I16</f>
        <v>0.33333333333333326</v>
      </c>
      <c r="G14" s="66">
        <f>IFERROR(VLOOKUP(B14,'DAS Tue'!$F$9:$O$47,10,0),"Off")</f>
        <v>0.33333333333333326</v>
      </c>
      <c r="H14" s="97">
        <f>'Dvr '!M16</f>
        <v>0.33333333333333326</v>
      </c>
      <c r="I14" s="69" t="str">
        <f>IFERROR(VLOOKUP(B14,'DAS Wed'!$F$9:$O$57,10,0),"Off")</f>
        <v>Off</v>
      </c>
      <c r="J14" s="95">
        <f>'Dvr '!Q16</f>
        <v>0</v>
      </c>
      <c r="K14" s="66" t="str">
        <f>IFERROR(VLOOKUP(B14,'DAS Thu'!$F$9:$O$59,10,0),"Off")</f>
        <v>Off</v>
      </c>
      <c r="L14" s="97">
        <f>'Dvr '!U16</f>
        <v>0</v>
      </c>
      <c r="M14" s="69">
        <f>IFERROR(VLOOKUP(B14,'DAS Fri'!$F$9:$O$63,10,0),"Off")</f>
        <v>0</v>
      </c>
      <c r="N14" s="95">
        <f>'Dvr '!Y16</f>
        <v>0.2104166666666667</v>
      </c>
      <c r="O14" s="66">
        <f>IFERROR(VLOOKUP(B14,'DAS Sat'!$F$9:$O$65,10,0),"Off")</f>
        <v>0.21180555555555552</v>
      </c>
      <c r="P14" s="95">
        <f>'Dvr '!AC16</f>
        <v>0.20833333333333326</v>
      </c>
      <c r="Q14" s="60">
        <f t="shared" si="6"/>
        <v>0.85972222222222205</v>
      </c>
      <c r="R14" s="61">
        <f t="shared" si="7"/>
        <v>1.4187499999999997</v>
      </c>
      <c r="S14" s="6">
        <f t="shared" si="8"/>
        <v>3</v>
      </c>
      <c r="T14" s="70"/>
      <c r="U14" s="59" t="str">
        <f>'Dvr '!A16</f>
        <v>Zaki Mohammed Al Darwish</v>
      </c>
      <c r="V14" s="68" t="str">
        <f>IFERROR(VLOOKUP(U14,'DAS Sun'!$F$10:$P$59,11,0),"Off")</f>
        <v>SP</v>
      </c>
      <c r="W14" s="104">
        <f t="shared" si="9"/>
        <v>0</v>
      </c>
      <c r="X14" s="104">
        <f t="shared" si="10"/>
        <v>0</v>
      </c>
      <c r="Y14" s="73">
        <f t="shared" si="11"/>
        <v>0</v>
      </c>
      <c r="Z14" s="73" t="b">
        <f t="shared" si="12"/>
        <v>0</v>
      </c>
      <c r="AA14" s="124" t="b">
        <f t="shared" si="13"/>
        <v>0</v>
      </c>
      <c r="AB14" s="66" t="str">
        <f>IFERROR(VLOOKUP(U14,'DAS Mon'!$F$10:$P$51,11,0),"Off")</f>
        <v>Off</v>
      </c>
      <c r="AC14" s="104">
        <f t="shared" si="14"/>
        <v>0</v>
      </c>
      <c r="AD14" s="104">
        <f t="shared" si="15"/>
        <v>0</v>
      </c>
      <c r="AE14" s="73">
        <f t="shared" si="16"/>
        <v>0</v>
      </c>
      <c r="AF14" s="73" t="str">
        <f t="shared" si="17"/>
        <v>Dammam</v>
      </c>
      <c r="AG14" s="124" t="str">
        <f t="shared" si="18"/>
        <v>0</v>
      </c>
      <c r="AH14" s="122" t="str">
        <f>IFERROR(VLOOKUP(U14,'DAS Tue'!$F$9:$P$50,11,0),"Off")</f>
        <v>SP</v>
      </c>
      <c r="AI14" s="104">
        <f t="shared" si="19"/>
        <v>0</v>
      </c>
      <c r="AJ14" s="104">
        <f t="shared" si="20"/>
        <v>0</v>
      </c>
      <c r="AK14" s="73">
        <f t="shared" si="21"/>
        <v>0</v>
      </c>
      <c r="AL14" s="73" t="b">
        <f t="shared" si="22"/>
        <v>0</v>
      </c>
      <c r="AM14" s="124" t="b">
        <f t="shared" si="23"/>
        <v>0</v>
      </c>
      <c r="AN14" s="122" t="str">
        <f>IFERROR(VLOOKUP(U14,'DAS Wed'!$F$10:$P$56,11,0),"Off")</f>
        <v>Off</v>
      </c>
      <c r="AO14" s="104">
        <f t="shared" si="24"/>
        <v>0</v>
      </c>
      <c r="AP14" s="104">
        <f t="shared" si="25"/>
        <v>0</v>
      </c>
      <c r="AQ14" s="73">
        <f t="shared" si="26"/>
        <v>0</v>
      </c>
      <c r="AR14" s="73" t="str">
        <f t="shared" si="27"/>
        <v>Dammam</v>
      </c>
      <c r="AS14" s="124" t="str">
        <f t="shared" si="28"/>
        <v>0</v>
      </c>
      <c r="AT14" s="122" t="str">
        <f>IFERROR(VLOOKUP(U14,'DAS Thu'!$F$35:$P$51,11,0),"Off")</f>
        <v>Off</v>
      </c>
      <c r="AU14" s="104">
        <f t="shared" si="29"/>
        <v>0</v>
      </c>
      <c r="AV14" s="104">
        <f t="shared" si="30"/>
        <v>0</v>
      </c>
      <c r="AW14" s="73">
        <f t="shared" si="31"/>
        <v>0</v>
      </c>
      <c r="AX14" s="73" t="str">
        <f t="shared" si="32"/>
        <v>Dammam</v>
      </c>
      <c r="AY14" s="124" t="str">
        <f t="shared" si="33"/>
        <v>0</v>
      </c>
      <c r="AZ14" s="122" t="str">
        <f>IFERROR(VLOOKUP(U14,'DAS Fri'!$F$47:$P$55,11,0),"Off")</f>
        <v>Off</v>
      </c>
      <c r="BA14" s="104">
        <f t="shared" si="34"/>
        <v>0</v>
      </c>
      <c r="BB14" s="104">
        <f t="shared" si="35"/>
        <v>0</v>
      </c>
      <c r="BC14" s="73">
        <f t="shared" si="36"/>
        <v>0</v>
      </c>
      <c r="BD14" s="73" t="str">
        <f t="shared" si="37"/>
        <v>Dammam</v>
      </c>
      <c r="BE14" s="124" t="str">
        <f t="shared" si="38"/>
        <v>0</v>
      </c>
      <c r="BF14" s="122" t="str">
        <f>IFERROR(VLOOKUP(U14,'DAS Sat'!$F$9:$P$63,11,0),"Off")</f>
        <v>MLD25&amp;28</v>
      </c>
      <c r="BG14" s="104">
        <f t="shared" si="39"/>
        <v>0</v>
      </c>
      <c r="BH14" s="104">
        <f t="shared" si="40"/>
        <v>0</v>
      </c>
      <c r="BI14" s="73">
        <f t="shared" si="41"/>
        <v>0</v>
      </c>
      <c r="BJ14" s="73" t="b">
        <f t="shared" si="42"/>
        <v>0</v>
      </c>
      <c r="BK14" s="124" t="b">
        <f t="shared" si="43"/>
        <v>0</v>
      </c>
      <c r="BL14" s="60">
        <f t="shared" si="5"/>
        <v>0</v>
      </c>
      <c r="BM14" s="61">
        <v>0</v>
      </c>
      <c r="BN14" s="60">
        <f t="shared" si="44"/>
        <v>0</v>
      </c>
      <c r="BO14" s="60">
        <v>0</v>
      </c>
      <c r="BQ14" s="114" t="str">
        <f>'Dvr '!A15</f>
        <v xml:space="preserve">Saeed Ali Hindi </v>
      </c>
      <c r="BR14" s="121">
        <v>0.42013888888888884</v>
      </c>
      <c r="BS14" s="115">
        <f>IFERROR(VLOOKUP(BQ14,'DAS Sun'!$F$9:$Q$61,12,0),"Off")</f>
        <v>0.15486111111111112</v>
      </c>
      <c r="BT14" s="116">
        <f>IFERROR(VLOOKUP(BQ14,'DAS Sun'!$F$9:$R$61,13,0),"Off")</f>
        <v>0.48819444444444443</v>
      </c>
      <c r="BU14" s="117">
        <f t="shared" si="46"/>
        <v>0.51180555555555562</v>
      </c>
      <c r="BV14" s="118">
        <f t="shared" si="47"/>
        <v>0.57499999999999996</v>
      </c>
      <c r="BW14" s="119">
        <f>IFERROR(VLOOKUP(BQ14,'DAS Mon'!$F$9:$Q$49,12,0),"Off")</f>
        <v>0.57986111111111116</v>
      </c>
      <c r="BX14" s="116">
        <f>IFERROR(VLOOKUP(BQ14,'DAS Mon'!$F$9:$R$49,13,0),"Off")</f>
        <v>0.99305555555555558</v>
      </c>
      <c r="BY14" s="117">
        <f t="shared" si="48"/>
        <v>6.9444444444444198E-3</v>
      </c>
      <c r="BZ14" s="118">
        <f t="shared" si="45"/>
        <v>1.0916666666666668</v>
      </c>
      <c r="CA14" s="119" t="str">
        <f>IFERROR(VLOOKUP(BQ14,'DAS Tue'!$F$9:$Q$49,12,0),"Off")</f>
        <v>Off</v>
      </c>
      <c r="CB14" s="116" t="str">
        <f>IFERROR(VLOOKUP(BQ14,'DAS Tue'!$F$9:$R$49,13,0),"Off")</f>
        <v>Off</v>
      </c>
      <c r="CC14" s="117" t="e">
        <f t="shared" si="49"/>
        <v>#VALUE!</v>
      </c>
      <c r="CD14" s="120" t="e">
        <f t="shared" si="50"/>
        <v>#VALUE!</v>
      </c>
      <c r="CE14" s="115" t="str">
        <f>IFERROR(VLOOKUP(BQ14,'DAS Wed'!$F$9:$Q$58,12,0),"Off")</f>
        <v>Off</v>
      </c>
      <c r="CF14" s="116" t="str">
        <f>IFERROR(VLOOKUP(BQ14,'DAS Wed'!$F$9:$R$58,13,0),"Off")</f>
        <v>Off</v>
      </c>
      <c r="CG14" s="117" t="e">
        <f t="shared" si="51"/>
        <v>#VALUE!</v>
      </c>
      <c r="CH14" s="118" t="e">
        <f t="shared" si="52"/>
        <v>#VALUE!</v>
      </c>
      <c r="CI14" s="119">
        <f>IFERROR(VLOOKUP(BQ14,'DAS Thu'!$F$9:$Q$59,12,0),"Off")</f>
        <v>0.39374999999999999</v>
      </c>
      <c r="CJ14" s="116">
        <f>IFERROR(VLOOKUP(BQ14,'DAS Thu'!$F$9:$R$59,13,0),"Off")</f>
        <v>0.80902777777777779</v>
      </c>
      <c r="CK14" s="117">
        <f t="shared" si="53"/>
        <v>0.19097222222222221</v>
      </c>
      <c r="CL14" s="120" t="e">
        <f t="shared" si="54"/>
        <v>#VALUE!</v>
      </c>
      <c r="CM14" s="115">
        <f>IFERROR(VLOOKUP(BQ14,'DAS Fri'!$F$9:$Q$63,12,0),"Off")</f>
        <v>0.33333333333333331</v>
      </c>
      <c r="CN14" s="116">
        <f>IFERROR(VLOOKUP(BQ14,'DAS Fri'!$F$9:$R$63,13,0),"Off")</f>
        <v>0.58333333333333337</v>
      </c>
      <c r="CO14" s="117">
        <f t="shared" si="55"/>
        <v>0.41666666666666663</v>
      </c>
      <c r="CP14" s="118">
        <f t="shared" si="56"/>
        <v>0.52430555555555558</v>
      </c>
      <c r="CQ14" s="119">
        <f>IFERROR(VLOOKUP(BQ14,'DAS Sat'!$F$9:$Q$65,12,0),"Off")</f>
        <v>0.22708333333333333</v>
      </c>
      <c r="CR14" s="116">
        <f>IFERROR(VLOOKUP(BQ14,'DAS Sat'!$F$9:$R$65,13,0),"Off")</f>
        <v>0.48055555555555557</v>
      </c>
      <c r="CS14" s="121">
        <f t="shared" si="57"/>
        <v>0.51944444444444438</v>
      </c>
      <c r="CT14" s="118">
        <f t="shared" si="58"/>
        <v>0.64374999999999993</v>
      </c>
    </row>
    <row r="15" spans="2:98" ht="21" x14ac:dyDescent="0.45">
      <c r="B15" s="59" t="str">
        <f>'Dvr '!A17</f>
        <v xml:space="preserve">Attia Saad Al-Hazmi </v>
      </c>
      <c r="C15" s="69">
        <f>IFERROR(VLOOKUP(B15,'DAS Sun'!$F$9:$O$61,10,0),"Off")</f>
        <v>0.39236111111111116</v>
      </c>
      <c r="D15" s="97">
        <f>'Dvr '!E17</f>
        <v>0.33333333333333326</v>
      </c>
      <c r="E15" s="69">
        <f>IFERROR(VLOOKUP(B15,'DAS Mon'!$F$9:$O$49,10,0),"Off")</f>
        <v>0.33333333333333326</v>
      </c>
      <c r="F15" s="95">
        <f>'Dvr '!I17</f>
        <v>0.33333333333333326</v>
      </c>
      <c r="G15" s="66">
        <f>IFERROR(VLOOKUP(B15,'DAS Tue'!$F$9:$O$47,10,0),"Off")</f>
        <v>0.41319444444444442</v>
      </c>
      <c r="H15" s="97">
        <f>'Dvr '!M17</f>
        <v>0.33333333333333326</v>
      </c>
      <c r="I15" s="69">
        <f>IFERROR(VLOOKUP(B15,'DAS Wed'!$F$9:$O$57,10,0),"Off")</f>
        <v>0.39236111111111116</v>
      </c>
      <c r="J15" s="95">
        <f>'Dvr '!Q17</f>
        <v>0.33333333333333326</v>
      </c>
      <c r="K15" s="66" t="str">
        <f>IFERROR(VLOOKUP(B15,'DAS Thu'!$F$9:$O$59,10,0),"Off")</f>
        <v>Off</v>
      </c>
      <c r="L15" s="97">
        <f>'Dvr '!U17</f>
        <v>0</v>
      </c>
      <c r="M15" s="69" t="str">
        <f>IFERROR(VLOOKUP(B15,'DAS Fri'!$F$9:$O$63,10,0),"Off")</f>
        <v>Off</v>
      </c>
      <c r="N15" s="95">
        <f>'Dvr '!Y17</f>
        <v>0</v>
      </c>
      <c r="O15" s="66">
        <f>IFERROR(VLOOKUP(B15,'DAS Sat'!$F$9:$O$65,10,0),"Off")</f>
        <v>0.41180555555555565</v>
      </c>
      <c r="P15" s="95">
        <f>'Dvr '!AC17</f>
        <v>0.33333333333333326</v>
      </c>
      <c r="Q15" s="60">
        <f t="shared" si="6"/>
        <v>1.9430555555555555</v>
      </c>
      <c r="R15" s="61">
        <f t="shared" si="7"/>
        <v>1.6666666666666663</v>
      </c>
      <c r="S15" s="6">
        <f t="shared" si="8"/>
        <v>2</v>
      </c>
      <c r="T15" s="70"/>
      <c r="U15" s="59" t="str">
        <f>'Dvr '!A17</f>
        <v xml:space="preserve">Attia Saad Al-Hazmi </v>
      </c>
      <c r="V15" s="68" t="str">
        <f>IFERROR(VLOOKUP(U15,'DAS Sun'!$F$10:$P$59,11,0),"Off")</f>
        <v>MLD9&amp;18</v>
      </c>
      <c r="W15" s="104">
        <f t="shared" si="9"/>
        <v>0</v>
      </c>
      <c r="X15" s="104">
        <f t="shared" si="10"/>
        <v>0</v>
      </c>
      <c r="Y15" s="73">
        <f t="shared" si="11"/>
        <v>0</v>
      </c>
      <c r="Z15" s="73" t="b">
        <f t="shared" si="12"/>
        <v>0</v>
      </c>
      <c r="AA15" s="124" t="b">
        <f t="shared" si="13"/>
        <v>0</v>
      </c>
      <c r="AB15" s="66" t="str">
        <f>IFERROR(VLOOKUP(U15,'DAS Mon'!$F$10:$P$51,11,0),"Off")</f>
        <v>DDD2</v>
      </c>
      <c r="AC15" s="104" t="str">
        <f t="shared" si="14"/>
        <v>0</v>
      </c>
      <c r="AD15" s="104" t="str">
        <f t="shared" si="15"/>
        <v>8:00</v>
      </c>
      <c r="AE15" s="73">
        <f t="shared" si="16"/>
        <v>0</v>
      </c>
      <c r="AF15" s="73" t="str">
        <f t="shared" si="17"/>
        <v>Dammam</v>
      </c>
      <c r="AG15" s="124" t="str">
        <f t="shared" si="18"/>
        <v>0</v>
      </c>
      <c r="AH15" s="122" t="str">
        <f>IFERROR(VLOOKUP(U15,'DAS Tue'!$F$9:$P$50,11,0),"Off")</f>
        <v>DSBY 2</v>
      </c>
      <c r="AI15" s="104">
        <f t="shared" si="19"/>
        <v>0</v>
      </c>
      <c r="AJ15" s="104">
        <f t="shared" si="20"/>
        <v>0</v>
      </c>
      <c r="AK15" s="73">
        <f t="shared" si="21"/>
        <v>0</v>
      </c>
      <c r="AL15" s="73" t="b">
        <f t="shared" si="22"/>
        <v>0</v>
      </c>
      <c r="AM15" s="124" t="b">
        <f t="shared" si="23"/>
        <v>0</v>
      </c>
      <c r="AN15" s="122" t="str">
        <f>IFERROR(VLOOKUP(U15,'DAS Wed'!$F$10:$P$56,11,0),"Off")</f>
        <v>MLD9&amp;18</v>
      </c>
      <c r="AO15" s="104">
        <f t="shared" si="24"/>
        <v>0</v>
      </c>
      <c r="AP15" s="104">
        <f t="shared" si="25"/>
        <v>0</v>
      </c>
      <c r="AQ15" s="73">
        <f t="shared" si="26"/>
        <v>0</v>
      </c>
      <c r="AR15" s="73" t="b">
        <f t="shared" si="27"/>
        <v>0</v>
      </c>
      <c r="AS15" s="124" t="b">
        <f t="shared" si="28"/>
        <v>0</v>
      </c>
      <c r="AT15" s="122" t="str">
        <f>IFERROR(VLOOKUP(U15,'DAS Thu'!$F$35:$P$51,11,0),"Off")</f>
        <v>Off</v>
      </c>
      <c r="AU15" s="104">
        <f t="shared" si="29"/>
        <v>0</v>
      </c>
      <c r="AV15" s="104">
        <f t="shared" si="30"/>
        <v>0</v>
      </c>
      <c r="AW15" s="73">
        <f t="shared" si="31"/>
        <v>0</v>
      </c>
      <c r="AX15" s="73" t="str">
        <f t="shared" si="32"/>
        <v>Dammam</v>
      </c>
      <c r="AY15" s="124" t="str">
        <f t="shared" si="33"/>
        <v>0</v>
      </c>
      <c r="AZ15" s="122" t="str">
        <f>IFERROR(VLOOKUP(U15,'DAS Fri'!$F$47:$P$55,11,0),"Off")</f>
        <v>Off</v>
      </c>
      <c r="BA15" s="104">
        <f t="shared" si="34"/>
        <v>0</v>
      </c>
      <c r="BB15" s="104">
        <f t="shared" si="35"/>
        <v>0</v>
      </c>
      <c r="BC15" s="73">
        <f t="shared" si="36"/>
        <v>0</v>
      </c>
      <c r="BD15" s="73" t="str">
        <f t="shared" si="37"/>
        <v>Dammam</v>
      </c>
      <c r="BE15" s="124" t="str">
        <f t="shared" si="38"/>
        <v>0</v>
      </c>
      <c r="BF15" s="122" t="str">
        <f>IFERROR(VLOOKUP(U15,'DAS Sat'!$F$9:$P$63,11,0),"Off")</f>
        <v>MLD35&amp;2</v>
      </c>
      <c r="BG15" s="104">
        <f t="shared" si="39"/>
        <v>0</v>
      </c>
      <c r="BH15" s="104">
        <f t="shared" si="40"/>
        <v>0</v>
      </c>
      <c r="BI15" s="73">
        <f t="shared" si="41"/>
        <v>0</v>
      </c>
      <c r="BJ15" s="73" t="b">
        <f t="shared" si="42"/>
        <v>0</v>
      </c>
      <c r="BK15" s="124" t="b">
        <f t="shared" si="43"/>
        <v>0</v>
      </c>
      <c r="BL15" s="60">
        <f t="shared" si="5"/>
        <v>0</v>
      </c>
      <c r="BM15" s="61">
        <v>0.22222222222222221</v>
      </c>
      <c r="BN15" s="60">
        <f t="shared" si="44"/>
        <v>0.33333333333333331</v>
      </c>
      <c r="BO15" s="60">
        <v>0</v>
      </c>
      <c r="BQ15" s="114" t="str">
        <f>'Dvr '!A16</f>
        <v>Zaki Mohammed Al Darwish</v>
      </c>
      <c r="BR15" s="121">
        <v>0.2729166666666667</v>
      </c>
      <c r="BS15" s="115">
        <f>IFERROR(VLOOKUP(BQ15,'DAS Sun'!$F$9:$Q$61,12,0),"Off")</f>
        <v>0.22708333333333333</v>
      </c>
      <c r="BT15" s="116">
        <f>IFERROR(VLOOKUP(BQ15,'DAS Sun'!$F$9:$R$61,13,0),"Off")</f>
        <v>0.54166666666666663</v>
      </c>
      <c r="BU15" s="117">
        <f t="shared" si="46"/>
        <v>0.45833333333333337</v>
      </c>
      <c r="BV15" s="118">
        <f t="shared" si="47"/>
        <v>0.5</v>
      </c>
      <c r="BW15" s="119" t="str">
        <f>IFERROR(VLOOKUP(BQ15,'DAS Mon'!$F$9:$Q$49,12,0),"Off")</f>
        <v>Off</v>
      </c>
      <c r="BX15" s="116" t="str">
        <f>IFERROR(VLOOKUP(BQ15,'DAS Mon'!$F$9:$R$49,13,0),"Off")</f>
        <v>Off</v>
      </c>
      <c r="BY15" s="117" t="e">
        <f t="shared" si="48"/>
        <v>#VALUE!</v>
      </c>
      <c r="BZ15" s="118" t="e">
        <f t="shared" si="45"/>
        <v>#VALUE!</v>
      </c>
      <c r="CA15" s="119">
        <f>IFERROR(VLOOKUP(BQ15,'DAS Tue'!$F$9:$Q$49,12,0),"Off")</f>
        <v>0.20833333333333334</v>
      </c>
      <c r="CB15" s="116">
        <f>IFERROR(VLOOKUP(BQ15,'DAS Tue'!$F$9:$R$49,13,0),"Off")</f>
        <v>0.54166666666666663</v>
      </c>
      <c r="CC15" s="117">
        <f t="shared" si="49"/>
        <v>0.45833333333333337</v>
      </c>
      <c r="CD15" s="120" t="e">
        <f t="shared" si="50"/>
        <v>#VALUE!</v>
      </c>
      <c r="CE15" s="115" t="str">
        <f>IFERROR(VLOOKUP(BQ15,'DAS Wed'!$F$9:$Q$58,12,0),"Off")</f>
        <v>Off</v>
      </c>
      <c r="CF15" s="116" t="str">
        <f>IFERROR(VLOOKUP(BQ15,'DAS Wed'!$F$9:$R$58,13,0),"Off")</f>
        <v>Off</v>
      </c>
      <c r="CG15" s="117" t="e">
        <f t="shared" si="51"/>
        <v>#VALUE!</v>
      </c>
      <c r="CH15" s="118" t="e">
        <f t="shared" si="52"/>
        <v>#VALUE!</v>
      </c>
      <c r="CI15" s="119" t="str">
        <f>IFERROR(VLOOKUP(BQ15,'DAS Thu'!$F$9:$Q$59,12,0),"Off")</f>
        <v>Off</v>
      </c>
      <c r="CJ15" s="116" t="str">
        <f>IFERROR(VLOOKUP(BQ15,'DAS Thu'!$F$9:$R$59,13,0),"Off")</f>
        <v>Off</v>
      </c>
      <c r="CK15" s="117" t="e">
        <f t="shared" si="53"/>
        <v>#VALUE!</v>
      </c>
      <c r="CL15" s="120" t="e">
        <f t="shared" si="54"/>
        <v>#VALUE!</v>
      </c>
      <c r="CM15" s="115">
        <f>IFERROR(VLOOKUP(BQ15,'DAS Fri'!$F$9:$Q$63,12,0),"Off")</f>
        <v>0</v>
      </c>
      <c r="CN15" s="116">
        <f>IFERROR(VLOOKUP(BQ15,'DAS Fri'!$F$9:$R$63,13,0),"Off")</f>
        <v>0</v>
      </c>
      <c r="CO15" s="117">
        <f t="shared" si="55"/>
        <v>1</v>
      </c>
      <c r="CP15" s="118" t="e">
        <f t="shared" si="56"/>
        <v>#VALUE!</v>
      </c>
      <c r="CQ15" s="119">
        <f>IFERROR(VLOOKUP(BQ15,'DAS Sat'!$F$9:$Q$65,12,0),"Off")</f>
        <v>0.47986111111111113</v>
      </c>
      <c r="CR15" s="116">
        <f>IFERROR(VLOOKUP(BQ15,'DAS Sat'!$F$9:$R$65,13,0),"Off")</f>
        <v>0.69166666666666665</v>
      </c>
      <c r="CS15" s="121">
        <f t="shared" si="57"/>
        <v>0.30833333333333335</v>
      </c>
      <c r="CT15" s="118">
        <f t="shared" si="58"/>
        <v>1.4798611111111111</v>
      </c>
    </row>
    <row r="16" spans="2:98" ht="21" x14ac:dyDescent="0.45">
      <c r="B16" s="59" t="str">
        <f>'Dvr '!A18</f>
        <v>Abdulkareem Hamid Al-Ghamdi</v>
      </c>
      <c r="C16" s="69">
        <f>IFERROR(VLOOKUP(B16,'DAS Sun'!$F$9:$O$61,10,0),"Off")</f>
        <v>0</v>
      </c>
      <c r="D16" s="97">
        <f>'Dvr '!E18</f>
        <v>0.33333333333333326</v>
      </c>
      <c r="E16" s="69" t="str">
        <f>IFERROR(VLOOKUP(B16,'DAS Mon'!$F$9:$O$49,10,0),"Off")</f>
        <v>Off</v>
      </c>
      <c r="F16" s="95">
        <f>'Dvr '!I18</f>
        <v>0.33333333333333326</v>
      </c>
      <c r="G16" s="66" t="str">
        <f>IFERROR(VLOOKUP(B16,'DAS Tue'!$F$9:$O$47,10,0),"Off")</f>
        <v>Off</v>
      </c>
      <c r="H16" s="97">
        <f>'Dvr '!M18</f>
        <v>0.33333333333333326</v>
      </c>
      <c r="I16" s="69" t="str">
        <f>IFERROR(VLOOKUP(B16,'DAS Wed'!$F$9:$O$57,10,0),"Off")</f>
        <v>Off</v>
      </c>
      <c r="J16" s="95">
        <f>'Dvr '!Q18</f>
        <v>0.33333333333333326</v>
      </c>
      <c r="K16" s="66">
        <f>IFERROR(VLOOKUP(B16,'DAS Thu'!$F$9:$O$59,10,0),"Off")</f>
        <v>0</v>
      </c>
      <c r="L16" s="97">
        <f>'Dvr '!U18</f>
        <v>0.33333333333333326</v>
      </c>
      <c r="M16" s="69" t="str">
        <f>IFERROR(VLOOKUP(B16,'DAS Fri'!$F$9:$O$63,10,0),"Off")</f>
        <v>Off</v>
      </c>
      <c r="N16" s="95">
        <f>'Dvr '!Y18</f>
        <v>0</v>
      </c>
      <c r="O16" s="66" t="str">
        <f>IFERROR(VLOOKUP(B16,'DAS Sat'!$F$9:$O$65,10,0),"Off")</f>
        <v>Off</v>
      </c>
      <c r="P16" s="95">
        <f>'Dvr '!AC18</f>
        <v>0</v>
      </c>
      <c r="Q16" s="60">
        <f t="shared" si="6"/>
        <v>0</v>
      </c>
      <c r="R16" s="61">
        <f t="shared" si="7"/>
        <v>1.6666666666666663</v>
      </c>
      <c r="S16" s="6">
        <f t="shared" si="8"/>
        <v>5</v>
      </c>
      <c r="T16" s="70"/>
      <c r="U16" s="59" t="str">
        <f>'Dvr '!A18</f>
        <v>Abdulkareem Hamid Al-Ghamdi</v>
      </c>
      <c r="V16" s="68" t="str">
        <f>IFERROR(VLOOKUP(U16,'DAS Sun'!$F$10:$P$59,11,0),"Off")</f>
        <v>Off</v>
      </c>
      <c r="W16" s="104">
        <f t="shared" si="9"/>
        <v>0</v>
      </c>
      <c r="X16" s="104">
        <f t="shared" si="10"/>
        <v>0</v>
      </c>
      <c r="Y16" s="73">
        <f t="shared" si="11"/>
        <v>0</v>
      </c>
      <c r="Z16" s="73" t="str">
        <f t="shared" si="12"/>
        <v>Dammam</v>
      </c>
      <c r="AA16" s="124" t="str">
        <f t="shared" si="13"/>
        <v>0</v>
      </c>
      <c r="AB16" s="66" t="str">
        <f>IFERROR(VLOOKUP(U16,'DAS Mon'!$F$10:$P$51,11,0),"Off")</f>
        <v>Off</v>
      </c>
      <c r="AC16" s="104">
        <f t="shared" si="14"/>
        <v>0</v>
      </c>
      <c r="AD16" s="104">
        <f t="shared" si="15"/>
        <v>0</v>
      </c>
      <c r="AE16" s="73">
        <f t="shared" si="16"/>
        <v>0</v>
      </c>
      <c r="AF16" s="73" t="str">
        <f t="shared" si="17"/>
        <v>Dammam</v>
      </c>
      <c r="AG16" s="124" t="str">
        <f t="shared" si="18"/>
        <v>0</v>
      </c>
      <c r="AH16" s="122" t="str">
        <f>IFERROR(VLOOKUP(U16,'DAS Tue'!$F$9:$P$50,11,0),"Off")</f>
        <v>Off</v>
      </c>
      <c r="AI16" s="104">
        <f t="shared" si="19"/>
        <v>0</v>
      </c>
      <c r="AJ16" s="104">
        <f t="shared" si="20"/>
        <v>0</v>
      </c>
      <c r="AK16" s="73">
        <f t="shared" si="21"/>
        <v>0</v>
      </c>
      <c r="AL16" s="73" t="str">
        <f t="shared" si="22"/>
        <v>Dammam</v>
      </c>
      <c r="AM16" s="124" t="str">
        <f t="shared" si="23"/>
        <v>0</v>
      </c>
      <c r="AN16" s="122" t="str">
        <f>IFERROR(VLOOKUP(U16,'DAS Wed'!$F$10:$P$56,11,0),"Off")</f>
        <v>Off</v>
      </c>
      <c r="AO16" s="104">
        <f t="shared" si="24"/>
        <v>0</v>
      </c>
      <c r="AP16" s="104">
        <f t="shared" si="25"/>
        <v>0</v>
      </c>
      <c r="AQ16" s="73">
        <f t="shared" si="26"/>
        <v>0</v>
      </c>
      <c r="AR16" s="73" t="str">
        <f t="shared" si="27"/>
        <v>Dammam</v>
      </c>
      <c r="AS16" s="124" t="str">
        <f t="shared" si="28"/>
        <v>0</v>
      </c>
      <c r="AT16" s="122" t="str">
        <f>IFERROR(VLOOKUP(U16,'DAS Thu'!$F$35:$P$51,11,0),"Off")</f>
        <v>Off</v>
      </c>
      <c r="AU16" s="104">
        <f t="shared" si="29"/>
        <v>0</v>
      </c>
      <c r="AV16" s="104">
        <f t="shared" si="30"/>
        <v>0</v>
      </c>
      <c r="AW16" s="73">
        <f t="shared" si="31"/>
        <v>0</v>
      </c>
      <c r="AX16" s="73" t="str">
        <f t="shared" si="32"/>
        <v>Dammam</v>
      </c>
      <c r="AY16" s="124" t="str">
        <f t="shared" si="33"/>
        <v>0</v>
      </c>
      <c r="AZ16" s="122" t="str">
        <f>IFERROR(VLOOKUP(U16,'DAS Fri'!$F$47:$P$55,11,0),"Off")</f>
        <v>Off</v>
      </c>
      <c r="BA16" s="104">
        <f t="shared" si="34"/>
        <v>0</v>
      </c>
      <c r="BB16" s="104">
        <f t="shared" si="35"/>
        <v>0</v>
      </c>
      <c r="BC16" s="73">
        <f t="shared" si="36"/>
        <v>0</v>
      </c>
      <c r="BD16" s="73" t="str">
        <f t="shared" si="37"/>
        <v>Dammam</v>
      </c>
      <c r="BE16" s="124" t="str">
        <f t="shared" si="38"/>
        <v>0</v>
      </c>
      <c r="BF16" s="122" t="str">
        <f>IFERROR(VLOOKUP(U16,'DAS Sat'!$F$9:$P$63,11,0),"Off")</f>
        <v>Off</v>
      </c>
      <c r="BG16" s="104">
        <f t="shared" si="39"/>
        <v>0</v>
      </c>
      <c r="BH16" s="104">
        <f t="shared" si="40"/>
        <v>0</v>
      </c>
      <c r="BI16" s="73">
        <f t="shared" si="41"/>
        <v>0</v>
      </c>
      <c r="BJ16" s="73" t="str">
        <f t="shared" si="42"/>
        <v>Dammam</v>
      </c>
      <c r="BK16" s="124" t="str">
        <f t="shared" si="43"/>
        <v>0</v>
      </c>
      <c r="BL16" s="60">
        <f t="shared" si="5"/>
        <v>0</v>
      </c>
      <c r="BM16" s="61">
        <v>0.27083333333333337</v>
      </c>
      <c r="BN16" s="60">
        <f t="shared" si="44"/>
        <v>0</v>
      </c>
      <c r="BO16" s="60">
        <v>0</v>
      </c>
      <c r="BQ16" s="114" t="str">
        <f>'Dvr '!A17</f>
        <v xml:space="preserve">Attia Saad Al-Hazmi </v>
      </c>
      <c r="BR16" s="121">
        <v>0.42361111111111116</v>
      </c>
      <c r="BS16" s="115">
        <f>IFERROR(VLOOKUP(BQ16,'DAS Sun'!$F$9:$Q$61,12,0),"Off")</f>
        <v>0.60277777777777775</v>
      </c>
      <c r="BT16" s="116">
        <f>IFERROR(VLOOKUP(BQ16,'DAS Sun'!$F$9:$R$61,13,0),"Off")</f>
        <v>0.99513888888888891</v>
      </c>
      <c r="BU16" s="117">
        <f t="shared" si="46"/>
        <v>4.8611111111110938E-3</v>
      </c>
      <c r="BV16" s="118">
        <f t="shared" si="47"/>
        <v>1.026388888888889</v>
      </c>
      <c r="BW16" s="119">
        <f>IFERROR(VLOOKUP(BQ16,'DAS Mon'!$F$9:$Q$49,12,0),"Off")</f>
        <v>0.58333333333333337</v>
      </c>
      <c r="BX16" s="116">
        <f>IFERROR(VLOOKUP(BQ16,'DAS Mon'!$F$9:$R$49,13,0),"Off")</f>
        <v>0.91666666666666663</v>
      </c>
      <c r="BY16" s="117">
        <f t="shared" si="48"/>
        <v>8.333333333333337E-2</v>
      </c>
      <c r="BZ16" s="118">
        <f t="shared" si="45"/>
        <v>0.58819444444444446</v>
      </c>
      <c r="CA16" s="119">
        <f>IFERROR(VLOOKUP(BQ16,'DAS Tue'!$F$9:$Q$49,12,0),"Off")</f>
        <v>0.57986111111111116</v>
      </c>
      <c r="CB16" s="116">
        <f>IFERROR(VLOOKUP(BQ16,'DAS Tue'!$F$9:$R$49,13,0),"Off")</f>
        <v>0.99305555555555558</v>
      </c>
      <c r="CC16" s="117">
        <f t="shared" si="49"/>
        <v>6.9444444444444198E-3</v>
      </c>
      <c r="CD16" s="120">
        <f t="shared" si="50"/>
        <v>0.66319444444444453</v>
      </c>
      <c r="CE16" s="115">
        <f>IFERROR(VLOOKUP(BQ16,'DAS Wed'!$F$9:$Q$58,12,0),"Off")</f>
        <v>0.60277777777777775</v>
      </c>
      <c r="CF16" s="116">
        <f>IFERROR(VLOOKUP(BQ16,'DAS Wed'!$F$9:$R$58,13,0),"Off")</f>
        <v>0.99513888888888891</v>
      </c>
      <c r="CG16" s="117">
        <f t="shared" si="51"/>
        <v>4.8611111111110938E-3</v>
      </c>
      <c r="CH16" s="118">
        <f t="shared" si="52"/>
        <v>0.60972222222222217</v>
      </c>
      <c r="CI16" s="119" t="str">
        <f>IFERROR(VLOOKUP(BQ16,'DAS Thu'!$F$9:$Q$59,12,0),"Off")</f>
        <v>Off</v>
      </c>
      <c r="CJ16" s="116" t="str">
        <f>IFERROR(VLOOKUP(BQ16,'DAS Thu'!$F$9:$R$59,13,0),"Off")</f>
        <v>Off</v>
      </c>
      <c r="CK16" s="117" t="e">
        <f t="shared" si="53"/>
        <v>#VALUE!</v>
      </c>
      <c r="CL16" s="120" t="e">
        <f t="shared" si="54"/>
        <v>#VALUE!</v>
      </c>
      <c r="CM16" s="115" t="str">
        <f>IFERROR(VLOOKUP(BQ16,'DAS Fri'!$F$9:$Q$63,12,0),"Off")</f>
        <v>Off</v>
      </c>
      <c r="CN16" s="116" t="str">
        <f>IFERROR(VLOOKUP(BQ16,'DAS Fri'!$F$9:$R$63,13,0),"Off")</f>
        <v>Off</v>
      </c>
      <c r="CO16" s="117" t="e">
        <f t="shared" si="55"/>
        <v>#VALUE!</v>
      </c>
      <c r="CP16" s="118" t="e">
        <f t="shared" si="56"/>
        <v>#VALUE!</v>
      </c>
      <c r="CQ16" s="119">
        <f>IFERROR(VLOOKUP(BQ16,'DAS Sat'!$F$9:$Q$65,12,0),"Off")</f>
        <v>0.90694444444444444</v>
      </c>
      <c r="CR16" s="116">
        <f>IFERROR(VLOOKUP(BQ16,'DAS Sat'!$F$9:$R$65,13,0),"Off")</f>
        <v>1.3187500000000001</v>
      </c>
      <c r="CS16" s="121">
        <f t="shared" si="57"/>
        <v>-0.31875000000000009</v>
      </c>
      <c r="CT16" s="118" t="e">
        <f t="shared" si="58"/>
        <v>#VALUE!</v>
      </c>
    </row>
    <row r="17" spans="2:98" ht="21" x14ac:dyDescent="0.45">
      <c r="B17" s="59" t="str">
        <f>'Dvr '!A19</f>
        <v xml:space="preserve">Abdullah Abbas Al-Mari </v>
      </c>
      <c r="C17" s="69" t="str">
        <f>IFERROR(VLOOKUP(B17,'DAS Sun'!$F$9:$O$61,10,0),"Off")</f>
        <v>Off</v>
      </c>
      <c r="D17" s="97">
        <f>'Dvr '!E19</f>
        <v>0</v>
      </c>
      <c r="E17" s="69">
        <f>IFERROR(VLOOKUP(B17,'DAS Mon'!$F$9:$O$49,10,0),"Off")</f>
        <v>0.39236111111111116</v>
      </c>
      <c r="F17" s="95">
        <f>'Dvr '!I19</f>
        <v>0.39236111111111116</v>
      </c>
      <c r="G17" s="66">
        <f>IFERROR(VLOOKUP(B17,'DAS Tue'!$F$9:$O$47,10,0),"Off")</f>
        <v>0.33333333333333326</v>
      </c>
      <c r="H17" s="97">
        <f>'Dvr '!M19</f>
        <v>0.41319444444444442</v>
      </c>
      <c r="I17" s="69">
        <f>IFERROR(VLOOKUP(B17,'DAS Wed'!$F$9:$O$57,10,0),"Off")</f>
        <v>0.41319444444444442</v>
      </c>
      <c r="J17" s="95">
        <f>'Dvr '!Q19</f>
        <v>0.33333333333333326</v>
      </c>
      <c r="K17" s="66">
        <f>IFERROR(VLOOKUP(B17,'DAS Thu'!$F$9:$O$59,10,0),"Off")</f>
        <v>0.39236111111111116</v>
      </c>
      <c r="L17" s="97">
        <f>'Dvr '!U19</f>
        <v>0.39236111111111116</v>
      </c>
      <c r="M17" s="69" t="str">
        <f>IFERROR(VLOOKUP(B17,'DAS Fri'!$F$9:$O$63,10,0),"Off")</f>
        <v>Off</v>
      </c>
      <c r="N17" s="95">
        <f>'Dvr '!Y19</f>
        <v>0</v>
      </c>
      <c r="O17" s="66" t="str">
        <f>IFERROR(VLOOKUP(B17,'DAS Sat'!$F$9:$O$65,10,0),"Off")</f>
        <v>Off</v>
      </c>
      <c r="P17" s="95">
        <f>'Dvr '!AC19</f>
        <v>0</v>
      </c>
      <c r="Q17" s="60">
        <f t="shared" si="6"/>
        <v>1.53125</v>
      </c>
      <c r="R17" s="61">
        <f t="shared" si="7"/>
        <v>1.53125</v>
      </c>
      <c r="S17" s="6">
        <f t="shared" si="8"/>
        <v>3</v>
      </c>
      <c r="T17" s="70"/>
      <c r="U17" s="59" t="str">
        <f>'Dvr '!A19</f>
        <v xml:space="preserve">Abdullah Abbas Al-Mari </v>
      </c>
      <c r="V17" s="68" t="str">
        <f>IFERROR(VLOOKUP(U17,'DAS Sun'!$F$10:$P$59,11,0),"Off")</f>
        <v>Off</v>
      </c>
      <c r="W17" s="104">
        <f t="shared" si="9"/>
        <v>0</v>
      </c>
      <c r="X17" s="104">
        <f t="shared" si="10"/>
        <v>0</v>
      </c>
      <c r="Y17" s="73">
        <f t="shared" si="11"/>
        <v>0</v>
      </c>
      <c r="Z17" s="73" t="str">
        <f t="shared" si="12"/>
        <v>Dammam</v>
      </c>
      <c r="AA17" s="124" t="str">
        <f t="shared" si="13"/>
        <v>0</v>
      </c>
      <c r="AB17" s="66" t="str">
        <f>IFERROR(VLOOKUP(U17,'DAS Mon'!$F$10:$P$51,11,0),"Off")</f>
        <v>MLD9&amp;18</v>
      </c>
      <c r="AC17" s="104">
        <f t="shared" si="14"/>
        <v>0</v>
      </c>
      <c r="AD17" s="104">
        <f t="shared" si="15"/>
        <v>0</v>
      </c>
      <c r="AE17" s="73">
        <f t="shared" si="16"/>
        <v>0</v>
      </c>
      <c r="AF17" s="73" t="b">
        <f t="shared" si="17"/>
        <v>0</v>
      </c>
      <c r="AG17" s="124" t="b">
        <f t="shared" si="18"/>
        <v>0</v>
      </c>
      <c r="AH17" s="122" t="str">
        <f>IFERROR(VLOOKUP(U17,'DAS Tue'!$F$9:$P$50,11,0),"Off")</f>
        <v>DDD2</v>
      </c>
      <c r="AI17" s="104" t="str">
        <f t="shared" si="19"/>
        <v>0</v>
      </c>
      <c r="AJ17" s="104" t="str">
        <f t="shared" si="20"/>
        <v>8:00</v>
      </c>
      <c r="AK17" s="73">
        <f t="shared" si="21"/>
        <v>0</v>
      </c>
      <c r="AL17" s="73" t="str">
        <f t="shared" si="22"/>
        <v>Dammam</v>
      </c>
      <c r="AM17" s="124" t="str">
        <f t="shared" si="23"/>
        <v>0</v>
      </c>
      <c r="AN17" s="122" t="str">
        <f>IFERROR(VLOOKUP(U17,'DAS Wed'!$F$10:$P$56,11,0),"Off")</f>
        <v>DSBY 2</v>
      </c>
      <c r="AO17" s="104">
        <f t="shared" si="24"/>
        <v>0</v>
      </c>
      <c r="AP17" s="104">
        <f t="shared" si="25"/>
        <v>0</v>
      </c>
      <c r="AQ17" s="73">
        <f t="shared" si="26"/>
        <v>0</v>
      </c>
      <c r="AR17" s="73" t="b">
        <f t="shared" si="27"/>
        <v>0</v>
      </c>
      <c r="AS17" s="124" t="b">
        <f t="shared" si="28"/>
        <v>0</v>
      </c>
      <c r="AT17" s="122" t="str">
        <f>IFERROR(VLOOKUP(U17,'DAS Thu'!$F$35:$P$51,11,0),"Off")</f>
        <v>MLD9&amp;18</v>
      </c>
      <c r="AU17" s="104">
        <f t="shared" si="29"/>
        <v>0</v>
      </c>
      <c r="AV17" s="104">
        <f t="shared" si="30"/>
        <v>0</v>
      </c>
      <c r="AW17" s="73">
        <f t="shared" si="31"/>
        <v>0</v>
      </c>
      <c r="AX17" s="73" t="b">
        <f t="shared" si="32"/>
        <v>0</v>
      </c>
      <c r="AY17" s="124" t="b">
        <f t="shared" si="33"/>
        <v>0</v>
      </c>
      <c r="AZ17" s="122" t="str">
        <f>IFERROR(VLOOKUP(U17,'DAS Fri'!$F$47:$P$55,11,0),"Off")</f>
        <v>Off</v>
      </c>
      <c r="BA17" s="104">
        <f t="shared" si="34"/>
        <v>0</v>
      </c>
      <c r="BB17" s="104">
        <f t="shared" si="35"/>
        <v>0</v>
      </c>
      <c r="BC17" s="73">
        <f t="shared" si="36"/>
        <v>0</v>
      </c>
      <c r="BD17" s="73" t="str">
        <f t="shared" si="37"/>
        <v>Dammam</v>
      </c>
      <c r="BE17" s="124" t="str">
        <f t="shared" si="38"/>
        <v>0</v>
      </c>
      <c r="BF17" s="122" t="str">
        <f>IFERROR(VLOOKUP(U17,'DAS Sat'!$F$9:$P$63,11,0),"Off")</f>
        <v>Off</v>
      </c>
      <c r="BG17" s="104">
        <f t="shared" si="39"/>
        <v>0</v>
      </c>
      <c r="BH17" s="104">
        <f t="shared" si="40"/>
        <v>0</v>
      </c>
      <c r="BI17" s="73">
        <f t="shared" si="41"/>
        <v>0</v>
      </c>
      <c r="BJ17" s="73" t="str">
        <f t="shared" si="42"/>
        <v>Dammam</v>
      </c>
      <c r="BK17" s="124" t="str">
        <f t="shared" si="43"/>
        <v>0</v>
      </c>
      <c r="BL17" s="60">
        <f t="shared" si="5"/>
        <v>0</v>
      </c>
      <c r="BM17" s="61">
        <v>0.1111111111111111</v>
      </c>
      <c r="BN17" s="60">
        <f t="shared" si="44"/>
        <v>0.33333333333333331</v>
      </c>
      <c r="BO17" s="60">
        <v>0.33333333333333331</v>
      </c>
      <c r="BQ17" s="114" t="str">
        <f>'Dvr '!A18</f>
        <v>Abdulkareem Hamid Al-Ghamdi</v>
      </c>
      <c r="BR17" s="121" t="e">
        <v>#VALUE!</v>
      </c>
      <c r="BS17" s="115">
        <f>IFERROR(VLOOKUP(BQ17,'DAS Sun'!$F$9:$Q$61,12,0),"Off")</f>
        <v>0</v>
      </c>
      <c r="BT17" s="116">
        <f>IFERROR(VLOOKUP(BQ17,'DAS Sun'!$F$9:$R$61,13,0),"Off")</f>
        <v>0</v>
      </c>
      <c r="BU17" s="117">
        <f t="shared" si="46"/>
        <v>1</v>
      </c>
      <c r="BV17" s="118" t="e">
        <f t="shared" si="47"/>
        <v>#VALUE!</v>
      </c>
      <c r="BW17" s="119" t="str">
        <f>IFERROR(VLOOKUP(BQ17,'DAS Mon'!$F$9:$Q$49,12,0),"Off")</f>
        <v>Off</v>
      </c>
      <c r="BX17" s="116" t="str">
        <f>IFERROR(VLOOKUP(BQ17,'DAS Mon'!$F$9:$R$49,13,0),"Off")</f>
        <v>Off</v>
      </c>
      <c r="BY17" s="117" t="e">
        <f t="shared" si="48"/>
        <v>#VALUE!</v>
      </c>
      <c r="BZ17" s="118" t="e">
        <f t="shared" si="45"/>
        <v>#VALUE!</v>
      </c>
      <c r="CA17" s="119" t="str">
        <f>IFERROR(VLOOKUP(BQ17,'DAS Tue'!$F$9:$Q$49,12,0),"Off")</f>
        <v>Off</v>
      </c>
      <c r="CB17" s="116" t="str">
        <f>IFERROR(VLOOKUP(BQ17,'DAS Tue'!$F$9:$R$49,13,0),"Off")</f>
        <v>Off</v>
      </c>
      <c r="CC17" s="117" t="e">
        <f t="shared" si="49"/>
        <v>#VALUE!</v>
      </c>
      <c r="CD17" s="120" t="e">
        <f t="shared" si="50"/>
        <v>#VALUE!</v>
      </c>
      <c r="CE17" s="115">
        <f>IFERROR(VLOOKUP(BQ17,'DAS Wed'!$F$9:$Q$58,12,0),"Off")</f>
        <v>0</v>
      </c>
      <c r="CF17" s="116">
        <f>IFERROR(VLOOKUP(BQ17,'DAS Wed'!$F$9:$R$58,13,0),"Off")</f>
        <v>0</v>
      </c>
      <c r="CG17" s="117">
        <f t="shared" si="51"/>
        <v>1</v>
      </c>
      <c r="CH17" s="118" t="e">
        <f t="shared" si="52"/>
        <v>#VALUE!</v>
      </c>
      <c r="CI17" s="119">
        <f>IFERROR(VLOOKUP(BQ17,'DAS Thu'!$F$9:$Q$59,12,0),"Off")</f>
        <v>0</v>
      </c>
      <c r="CJ17" s="116">
        <f>IFERROR(VLOOKUP(BQ17,'DAS Thu'!$F$9:$R$59,13,0),"Off")</f>
        <v>0</v>
      </c>
      <c r="CK17" s="117">
        <f t="shared" si="53"/>
        <v>1</v>
      </c>
      <c r="CL17" s="120">
        <f t="shared" si="54"/>
        <v>1</v>
      </c>
      <c r="CM17" s="115" t="str">
        <f>IFERROR(VLOOKUP(BQ17,'DAS Fri'!$F$9:$Q$63,12,0),"Off")</f>
        <v>Off</v>
      </c>
      <c r="CN17" s="116" t="str">
        <f>IFERROR(VLOOKUP(BQ17,'DAS Fri'!$F$9:$R$63,13,0),"Off")</f>
        <v>Off</v>
      </c>
      <c r="CO17" s="117" t="e">
        <f t="shared" si="55"/>
        <v>#VALUE!</v>
      </c>
      <c r="CP17" s="118" t="e">
        <f t="shared" si="56"/>
        <v>#VALUE!</v>
      </c>
      <c r="CQ17" s="119" t="str">
        <f>IFERROR(VLOOKUP(BQ17,'DAS Sat'!$F$9:$Q$65,12,0),"Off")</f>
        <v>Off</v>
      </c>
      <c r="CR17" s="116" t="str">
        <f>IFERROR(VLOOKUP(BQ17,'DAS Sat'!$F$9:$R$65,13,0),"Off")</f>
        <v>Off</v>
      </c>
      <c r="CS17" s="121" t="e">
        <f t="shared" si="57"/>
        <v>#VALUE!</v>
      </c>
      <c r="CT17" s="118" t="e">
        <f t="shared" si="58"/>
        <v>#VALUE!</v>
      </c>
    </row>
    <row r="18" spans="2:98" ht="21" x14ac:dyDescent="0.45">
      <c r="B18" s="59" t="str">
        <f>'Dvr '!A20</f>
        <v>Ali Fadel Al-Hamada</v>
      </c>
      <c r="C18" s="69" t="str">
        <f>IFERROR(VLOOKUP(B18,'DAS Sun'!$F$9:$O$61,10,0),"Off")</f>
        <v>Off</v>
      </c>
      <c r="D18" s="97">
        <f>'Dvr '!E20</f>
        <v>0</v>
      </c>
      <c r="E18" s="69">
        <f>IFERROR(VLOOKUP(B18,'DAS Mon'!$F$9:$O$49,10,0),"Off")</f>
        <v>0.45763888888888887</v>
      </c>
      <c r="F18" s="95">
        <f>'Dvr '!I20</f>
        <v>0.45763888888888887</v>
      </c>
      <c r="G18" s="66">
        <f>IFERROR(VLOOKUP(B18,'DAS Tue'!$F$9:$O$47,10,0),"Off")</f>
        <v>0.37152777777777779</v>
      </c>
      <c r="H18" s="97">
        <f>'Dvr '!M20</f>
        <v>0.33333333333333326</v>
      </c>
      <c r="I18" s="69">
        <f>IFERROR(VLOOKUP(B18,'DAS Wed'!$F$9:$O$57,10,0),"Off")</f>
        <v>0.4152777777777778</v>
      </c>
      <c r="J18" s="95">
        <f>'Dvr '!Q20</f>
        <v>0.33333333333333326</v>
      </c>
      <c r="K18" s="66">
        <f>IFERROR(VLOOKUP(B18,'DAS Thu'!$F$9:$O$59,10,0),"Off")</f>
        <v>0.33333333333333326</v>
      </c>
      <c r="L18" s="97">
        <f>'Dvr '!U20</f>
        <v>0.33333333333333326</v>
      </c>
      <c r="M18" s="69">
        <f>IFERROR(VLOOKUP(B18,'DAS Fri'!$F$9:$O$63,10,0),"Off")</f>
        <v>0.21180555555555552</v>
      </c>
      <c r="N18" s="95">
        <f>'Dvr '!Y20</f>
        <v>0.33333333333333326</v>
      </c>
      <c r="O18" s="66" t="str">
        <f>IFERROR(VLOOKUP(B18,'DAS Sat'!$F$9:$O$65,10,0),"Off")</f>
        <v>Off</v>
      </c>
      <c r="P18" s="95">
        <f>'Dvr '!AC20</f>
        <v>0</v>
      </c>
      <c r="Q18" s="60">
        <f t="shared" si="6"/>
        <v>1.7895833333333333</v>
      </c>
      <c r="R18" s="61">
        <f t="shared" si="7"/>
        <v>1.790972222222222</v>
      </c>
      <c r="S18" s="6">
        <f t="shared" si="8"/>
        <v>2</v>
      </c>
      <c r="T18" s="70"/>
      <c r="U18" s="59" t="str">
        <f>'Dvr '!A20</f>
        <v>Ali Fadel Al-Hamada</v>
      </c>
      <c r="V18" s="68" t="str">
        <f>IFERROR(VLOOKUP(U18,'DAS Sun'!$F$10:$P$59,11,0),"Off")</f>
        <v>Off</v>
      </c>
      <c r="W18" s="104">
        <f t="shared" si="9"/>
        <v>0</v>
      </c>
      <c r="X18" s="104">
        <f t="shared" si="10"/>
        <v>0</v>
      </c>
      <c r="Y18" s="73">
        <f t="shared" si="11"/>
        <v>0</v>
      </c>
      <c r="Z18" s="73" t="str">
        <f t="shared" si="12"/>
        <v>Dammam</v>
      </c>
      <c r="AA18" s="124" t="str">
        <f t="shared" si="13"/>
        <v>0</v>
      </c>
      <c r="AB18" s="66" t="str">
        <f>IFERROR(VLOOKUP(U18,'DAS Mon'!$F$10:$P$51,11,0),"Off")</f>
        <v>MLD3&amp;10</v>
      </c>
      <c r="AC18" s="104">
        <f t="shared" si="14"/>
        <v>0</v>
      </c>
      <c r="AD18" s="104">
        <f t="shared" si="15"/>
        <v>0</v>
      </c>
      <c r="AE18" s="73">
        <f t="shared" si="16"/>
        <v>0</v>
      </c>
      <c r="AF18" s="73" t="b">
        <f t="shared" si="17"/>
        <v>0</v>
      </c>
      <c r="AG18" s="124" t="b">
        <f t="shared" si="18"/>
        <v>0</v>
      </c>
      <c r="AH18" s="122" t="str">
        <f>IFERROR(VLOOKUP(U18,'DAS Tue'!$F$9:$P$50,11,0),"Off")</f>
        <v>DSBY 1</v>
      </c>
      <c r="AI18" s="104">
        <f t="shared" si="19"/>
        <v>0</v>
      </c>
      <c r="AJ18" s="104">
        <f t="shared" si="20"/>
        <v>0</v>
      </c>
      <c r="AK18" s="73">
        <f t="shared" si="21"/>
        <v>0</v>
      </c>
      <c r="AL18" s="73" t="b">
        <f t="shared" si="22"/>
        <v>0</v>
      </c>
      <c r="AM18" s="124" t="b">
        <f t="shared" si="23"/>
        <v>0</v>
      </c>
      <c r="AN18" s="122" t="str">
        <f>IFERROR(VLOOKUP(U18,'DAS Wed'!$F$10:$P$56,11,0),"Off")</f>
        <v>MLD5&amp;12</v>
      </c>
      <c r="AO18" s="104">
        <f t="shared" si="24"/>
        <v>0</v>
      </c>
      <c r="AP18" s="104">
        <f t="shared" si="25"/>
        <v>0</v>
      </c>
      <c r="AQ18" s="73">
        <f t="shared" si="26"/>
        <v>0</v>
      </c>
      <c r="AR18" s="73" t="b">
        <f t="shared" si="27"/>
        <v>0</v>
      </c>
      <c r="AS18" s="124" t="b">
        <f t="shared" si="28"/>
        <v>0</v>
      </c>
      <c r="AT18" s="122" t="str">
        <f>IFERROR(VLOOKUP(U18,'DAS Thu'!$F$35:$P$51,11,0),"Off")</f>
        <v>DDD2</v>
      </c>
      <c r="AU18" s="104" t="str">
        <f t="shared" si="29"/>
        <v>0</v>
      </c>
      <c r="AV18" s="104" t="str">
        <f t="shared" si="30"/>
        <v>8:00</v>
      </c>
      <c r="AW18" s="73">
        <f t="shared" si="31"/>
        <v>0</v>
      </c>
      <c r="AX18" s="73" t="str">
        <f t="shared" si="32"/>
        <v>Dammam</v>
      </c>
      <c r="AY18" s="124" t="str">
        <f t="shared" si="33"/>
        <v>0</v>
      </c>
      <c r="AZ18" s="122" t="str">
        <f>IFERROR(VLOOKUP(U18,'DAS Fri'!$F$47:$P$55,11,0),"Off")</f>
        <v>Off</v>
      </c>
      <c r="BA18" s="104">
        <f t="shared" si="34"/>
        <v>0</v>
      </c>
      <c r="BB18" s="104">
        <f t="shared" si="35"/>
        <v>0</v>
      </c>
      <c r="BC18" s="73">
        <f t="shared" si="36"/>
        <v>0</v>
      </c>
      <c r="BD18" s="73" t="str">
        <f t="shared" si="37"/>
        <v>Dammam</v>
      </c>
      <c r="BE18" s="124" t="str">
        <f t="shared" si="38"/>
        <v>0</v>
      </c>
      <c r="BF18" s="122" t="str">
        <f>IFERROR(VLOOKUP(U18,'DAS Sat'!$F$9:$P$63,11,0),"Off")</f>
        <v>Off</v>
      </c>
      <c r="BG18" s="104">
        <f t="shared" si="39"/>
        <v>0</v>
      </c>
      <c r="BH18" s="104">
        <f t="shared" si="40"/>
        <v>0</v>
      </c>
      <c r="BI18" s="73">
        <f t="shared" si="41"/>
        <v>0</v>
      </c>
      <c r="BJ18" s="73" t="str">
        <f t="shared" si="42"/>
        <v>Dammam</v>
      </c>
      <c r="BK18" s="124" t="str">
        <f t="shared" si="43"/>
        <v>0</v>
      </c>
      <c r="BL18" s="60">
        <f t="shared" si="5"/>
        <v>0</v>
      </c>
      <c r="BM18" s="61">
        <v>0.1111111111111111</v>
      </c>
      <c r="BN18" s="60">
        <f t="shared" si="44"/>
        <v>0.33333333333333331</v>
      </c>
      <c r="BO18" s="60">
        <v>0.33333333333333331</v>
      </c>
      <c r="BQ18" s="114" t="str">
        <f>'Dvr '!A19</f>
        <v xml:space="preserve">Abdullah Abbas Al-Mari </v>
      </c>
      <c r="BR18" s="121" t="e">
        <v>#VALUE!</v>
      </c>
      <c r="BS18" s="115" t="str">
        <f>IFERROR(VLOOKUP(BQ18,'DAS Sun'!$F$9:$Q$61,12,0),"Off")</f>
        <v>Off</v>
      </c>
      <c r="BT18" s="116" t="str">
        <f>IFERROR(VLOOKUP(BQ18,'DAS Sun'!$F$9:$R$61,13,0),"Off")</f>
        <v>Off</v>
      </c>
      <c r="BU18" s="117" t="e">
        <f t="shared" si="46"/>
        <v>#VALUE!</v>
      </c>
      <c r="BV18" s="118" t="e">
        <f t="shared" si="47"/>
        <v>#VALUE!</v>
      </c>
      <c r="BW18" s="119">
        <f>IFERROR(VLOOKUP(BQ18,'DAS Mon'!$F$9:$Q$49,12,0),"Off")</f>
        <v>0.60277777777777775</v>
      </c>
      <c r="BX18" s="116">
        <f>IFERROR(VLOOKUP(BQ18,'DAS Mon'!$F$9:$R$49,13,0),"Off")</f>
        <v>0.99513888888888891</v>
      </c>
      <c r="BY18" s="117">
        <f t="shared" si="48"/>
        <v>4.8611111111110938E-3</v>
      </c>
      <c r="BZ18" s="118" t="e">
        <f t="shared" si="45"/>
        <v>#VALUE!</v>
      </c>
      <c r="CA18" s="119">
        <f>IFERROR(VLOOKUP(BQ18,'DAS Tue'!$F$9:$Q$49,12,0),"Off")</f>
        <v>0.58333333333333337</v>
      </c>
      <c r="CB18" s="116">
        <f>IFERROR(VLOOKUP(BQ18,'DAS Tue'!$F$9:$R$49,13,0),"Off")</f>
        <v>0.91666666666666663</v>
      </c>
      <c r="CC18" s="117">
        <f t="shared" si="49"/>
        <v>8.333333333333337E-2</v>
      </c>
      <c r="CD18" s="120">
        <f t="shared" si="50"/>
        <v>0.58819444444444446</v>
      </c>
      <c r="CE18" s="115">
        <f>IFERROR(VLOOKUP(BQ18,'DAS Wed'!$F$9:$Q$58,12,0),"Off")</f>
        <v>0.57986111111111116</v>
      </c>
      <c r="CF18" s="116">
        <f>IFERROR(VLOOKUP(BQ18,'DAS Wed'!$F$9:$R$58,13,0),"Off")</f>
        <v>0.99305555555555558</v>
      </c>
      <c r="CG18" s="117">
        <f t="shared" si="51"/>
        <v>6.9444444444444198E-3</v>
      </c>
      <c r="CH18" s="118">
        <f t="shared" si="52"/>
        <v>0.66319444444444453</v>
      </c>
      <c r="CI18" s="119">
        <f>IFERROR(VLOOKUP(BQ18,'DAS Thu'!$F$9:$Q$59,12,0),"Off")</f>
        <v>0.60277777777777775</v>
      </c>
      <c r="CJ18" s="116">
        <f>IFERROR(VLOOKUP(BQ18,'DAS Thu'!$F$9:$R$59,13,0),"Off")</f>
        <v>0.99513888888888891</v>
      </c>
      <c r="CK18" s="117">
        <f t="shared" si="53"/>
        <v>4.8611111111110938E-3</v>
      </c>
      <c r="CL18" s="120">
        <f t="shared" si="54"/>
        <v>0.60972222222222217</v>
      </c>
      <c r="CM18" s="115" t="str">
        <f>IFERROR(VLOOKUP(BQ18,'DAS Fri'!$F$9:$Q$63,12,0),"Off")</f>
        <v>Off</v>
      </c>
      <c r="CN18" s="116" t="str">
        <f>IFERROR(VLOOKUP(BQ18,'DAS Fri'!$F$9:$R$63,13,0),"Off")</f>
        <v>Off</v>
      </c>
      <c r="CO18" s="117" t="e">
        <f t="shared" si="55"/>
        <v>#VALUE!</v>
      </c>
      <c r="CP18" s="118" t="e">
        <f t="shared" si="56"/>
        <v>#VALUE!</v>
      </c>
      <c r="CQ18" s="119" t="str">
        <f>IFERROR(VLOOKUP(BQ18,'DAS Sat'!$F$9:$Q$65,12,0),"Off")</f>
        <v>Off</v>
      </c>
      <c r="CR18" s="116" t="str">
        <f>IFERROR(VLOOKUP(BQ18,'DAS Sat'!$F$9:$R$65,13,0),"Off")</f>
        <v>Off</v>
      </c>
      <c r="CS18" s="121" t="e">
        <f t="shared" si="57"/>
        <v>#VALUE!</v>
      </c>
      <c r="CT18" s="118" t="e">
        <f t="shared" si="58"/>
        <v>#VALUE!</v>
      </c>
    </row>
    <row r="19" spans="2:98" ht="21" x14ac:dyDescent="0.45">
      <c r="B19" s="59" t="str">
        <f>'Dvr '!A21</f>
        <v>Hussein Abdullah Al Hamid</v>
      </c>
      <c r="C19" s="69" t="str">
        <f>IFERROR(VLOOKUP(B19,'DAS Sun'!$F$9:$O$61,10,0),"Off")</f>
        <v>Off</v>
      </c>
      <c r="D19" s="97">
        <f>'Dvr '!E21</f>
        <v>0</v>
      </c>
      <c r="E19" s="69" t="str">
        <f>IFERROR(VLOOKUP(B19,'DAS Mon'!$F$9:$O$49,10,0),"Off")</f>
        <v>Off</v>
      </c>
      <c r="F19" s="95">
        <f>'Dvr '!I21</f>
        <v>0</v>
      </c>
      <c r="G19" s="66">
        <f>IFERROR(VLOOKUP(B19,'DAS Tue'!$F$9:$O$47,10,0),"Off")</f>
        <v>0.39236111111111116</v>
      </c>
      <c r="H19" s="97">
        <f>'Dvr '!M21</f>
        <v>0.39236111111111116</v>
      </c>
      <c r="I19" s="69">
        <f>IFERROR(VLOOKUP(B19,'DAS Wed'!$F$9:$O$57,10,0),"Off")</f>
        <v>0.2104166666666667</v>
      </c>
      <c r="J19" s="95">
        <f>'Dvr '!Q21</f>
        <v>0.2104166666666667</v>
      </c>
      <c r="K19" s="66">
        <f>IFERROR(VLOOKUP(B19,'DAS Thu'!$F$9:$O$59,10,0),"Off")</f>
        <v>0.20833333333333326</v>
      </c>
      <c r="L19" s="97">
        <f>'Dvr '!U21</f>
        <v>0.20833333333333326</v>
      </c>
      <c r="M19" s="69">
        <f>IFERROR(VLOOKUP(B19,'DAS Fri'!$F$9:$O$63,10,0),"Off")</f>
        <v>0.33333333333333326</v>
      </c>
      <c r="N19" s="95">
        <f>'Dvr '!Y21</f>
        <v>0.33333333333333326</v>
      </c>
      <c r="O19" s="66">
        <f>IFERROR(VLOOKUP(B19,'DAS Sat'!$F$9:$O$65,10,0),"Off")</f>
        <v>0.25138888888888888</v>
      </c>
      <c r="P19" s="95">
        <f>'Dvr '!AC21</f>
        <v>0.39236111111111116</v>
      </c>
      <c r="Q19" s="60">
        <f t="shared" si="6"/>
        <v>1.3958333333333333</v>
      </c>
      <c r="R19" s="61">
        <f t="shared" si="7"/>
        <v>1.5368055555555555</v>
      </c>
      <c r="S19" s="6">
        <f t="shared" si="8"/>
        <v>2</v>
      </c>
      <c r="T19" s="70"/>
      <c r="U19" s="59" t="str">
        <f>'Dvr '!A21</f>
        <v>Hussein Abdullah Al Hamid</v>
      </c>
      <c r="V19" s="68" t="str">
        <f>IFERROR(VLOOKUP(U19,'DAS Sun'!$F$10:$P$59,11,0),"Off")</f>
        <v>Off</v>
      </c>
      <c r="W19" s="104">
        <f t="shared" si="9"/>
        <v>0</v>
      </c>
      <c r="X19" s="104">
        <f t="shared" si="10"/>
        <v>0</v>
      </c>
      <c r="Y19" s="73">
        <f t="shared" si="11"/>
        <v>0</v>
      </c>
      <c r="Z19" s="73" t="str">
        <f t="shared" si="12"/>
        <v>Dammam</v>
      </c>
      <c r="AA19" s="124" t="str">
        <f t="shared" si="13"/>
        <v>0</v>
      </c>
      <c r="AB19" s="66" t="str">
        <f>IFERROR(VLOOKUP(U19,'DAS Mon'!$F$10:$P$51,11,0),"Off")</f>
        <v>Off</v>
      </c>
      <c r="AC19" s="104">
        <f t="shared" si="14"/>
        <v>0</v>
      </c>
      <c r="AD19" s="104">
        <f t="shared" si="15"/>
        <v>0</v>
      </c>
      <c r="AE19" s="73">
        <f t="shared" si="16"/>
        <v>0</v>
      </c>
      <c r="AF19" s="73" t="str">
        <f t="shared" si="17"/>
        <v>Dammam</v>
      </c>
      <c r="AG19" s="124" t="str">
        <f t="shared" si="18"/>
        <v>0</v>
      </c>
      <c r="AH19" s="122" t="str">
        <f>IFERROR(VLOOKUP(U19,'DAS Tue'!$F$9:$P$50,11,0),"Off")</f>
        <v>MLD9&amp;18</v>
      </c>
      <c r="AI19" s="104">
        <f t="shared" si="19"/>
        <v>0</v>
      </c>
      <c r="AJ19" s="104">
        <f t="shared" si="20"/>
        <v>0</v>
      </c>
      <c r="AK19" s="73">
        <f t="shared" si="21"/>
        <v>0</v>
      </c>
      <c r="AL19" s="73" t="b">
        <f t="shared" si="22"/>
        <v>0</v>
      </c>
      <c r="AM19" s="124" t="b">
        <f t="shared" si="23"/>
        <v>0</v>
      </c>
      <c r="AN19" s="122" t="str">
        <f>IFERROR(VLOOKUP(U19,'DAS Wed'!$F$10:$P$56,11,0),"Off")</f>
        <v>MLD13</v>
      </c>
      <c r="AO19" s="104" t="str">
        <f t="shared" si="24"/>
        <v>3:50</v>
      </c>
      <c r="AP19" s="104">
        <f t="shared" si="25"/>
        <v>0</v>
      </c>
      <c r="AQ19" s="73" t="str">
        <f t="shared" si="26"/>
        <v>YES</v>
      </c>
      <c r="AR19" s="73" t="str">
        <f t="shared" si="27"/>
        <v>Riyadh1</v>
      </c>
      <c r="AS19" s="124" t="str">
        <f t="shared" si="28"/>
        <v>449</v>
      </c>
      <c r="AT19" s="122" t="str">
        <f>IFERROR(VLOOKUP(U19,'DAS Thu'!$F$35:$P$51,11,0),"Off")</f>
        <v>MLD14</v>
      </c>
      <c r="AU19" s="104" t="str">
        <f t="shared" si="29"/>
        <v>3:50</v>
      </c>
      <c r="AV19" s="104">
        <f t="shared" si="30"/>
        <v>0</v>
      </c>
      <c r="AW19" s="73">
        <f t="shared" si="31"/>
        <v>0</v>
      </c>
      <c r="AX19" s="73" t="str">
        <f t="shared" si="32"/>
        <v>Riyadh1</v>
      </c>
      <c r="AY19" s="124" t="str">
        <f t="shared" si="33"/>
        <v>449</v>
      </c>
      <c r="AZ19" s="122" t="str">
        <f>IFERROR(VLOOKUP(U19,'DAS Fri'!$F$47:$P$55,11,0),"Off")</f>
        <v>Off</v>
      </c>
      <c r="BA19" s="104">
        <f t="shared" si="34"/>
        <v>0</v>
      </c>
      <c r="BB19" s="104">
        <f t="shared" si="35"/>
        <v>0</v>
      </c>
      <c r="BC19" s="73">
        <f t="shared" si="36"/>
        <v>0</v>
      </c>
      <c r="BD19" s="73" t="str">
        <f t="shared" si="37"/>
        <v>Dammam</v>
      </c>
      <c r="BE19" s="124" t="str">
        <f t="shared" si="38"/>
        <v>0</v>
      </c>
      <c r="BF19" s="122" t="str">
        <f>IFERROR(VLOOKUP(U19,'DAS Sat'!$F$9:$P$63,11,0),"Off")</f>
        <v>MLD29&amp;32</v>
      </c>
      <c r="BG19" s="104">
        <f t="shared" si="39"/>
        <v>0</v>
      </c>
      <c r="BH19" s="104">
        <f t="shared" si="40"/>
        <v>0</v>
      </c>
      <c r="BI19" s="73">
        <f t="shared" si="41"/>
        <v>0</v>
      </c>
      <c r="BJ19" s="73" t="b">
        <f t="shared" si="42"/>
        <v>0</v>
      </c>
      <c r="BK19" s="124" t="b">
        <f t="shared" si="43"/>
        <v>0</v>
      </c>
      <c r="BL19" s="60">
        <f t="shared" si="5"/>
        <v>0.31944444444444442</v>
      </c>
      <c r="BM19" s="61">
        <v>0</v>
      </c>
      <c r="BN19" s="60">
        <f t="shared" si="44"/>
        <v>0</v>
      </c>
      <c r="BO19" s="60">
        <v>0</v>
      </c>
      <c r="BQ19" s="114" t="str">
        <f>'Dvr '!A20</f>
        <v>Ali Fadel Al-Hamada</v>
      </c>
      <c r="BR19" s="121" t="e">
        <v>#VALUE!</v>
      </c>
      <c r="BS19" s="115" t="str">
        <f>IFERROR(VLOOKUP(BQ19,'DAS Sun'!$F$9:$Q$61,12,0),"Off")</f>
        <v>Off</v>
      </c>
      <c r="BT19" s="116" t="str">
        <f>IFERROR(VLOOKUP(BQ19,'DAS Sun'!$F$9:$R$61,13,0),"Off")</f>
        <v>Off</v>
      </c>
      <c r="BU19" s="117" t="e">
        <f t="shared" si="46"/>
        <v>#VALUE!</v>
      </c>
      <c r="BV19" s="118" t="e">
        <f t="shared" si="47"/>
        <v>#VALUE!</v>
      </c>
      <c r="BW19" s="119">
        <f>IFERROR(VLOOKUP(BQ19,'DAS Mon'!$F$9:$Q$49,12,0),"Off")</f>
        <v>0.23055555555555557</v>
      </c>
      <c r="BX19" s="116">
        <f>IFERROR(VLOOKUP(BQ19,'DAS Mon'!$F$9:$R$49,13,0),"Off")</f>
        <v>0.68819444444444444</v>
      </c>
      <c r="BY19" s="117">
        <f t="shared" si="48"/>
        <v>0.31180555555555556</v>
      </c>
      <c r="BZ19" s="118" t="e">
        <f t="shared" si="45"/>
        <v>#VALUE!</v>
      </c>
      <c r="CA19" s="119">
        <f>IFERROR(VLOOKUP(BQ19,'DAS Tue'!$F$9:$Q$49,12,0),"Off")</f>
        <v>0.20833333333333334</v>
      </c>
      <c r="CB19" s="116">
        <f>IFERROR(VLOOKUP(BQ19,'DAS Tue'!$F$9:$R$49,13,0),"Off")</f>
        <v>0.57986111111111116</v>
      </c>
      <c r="CC19" s="117">
        <f t="shared" si="49"/>
        <v>0.42013888888888884</v>
      </c>
      <c r="CD19" s="120">
        <f t="shared" si="50"/>
        <v>0.52013888888888893</v>
      </c>
      <c r="CE19" s="115">
        <f>IFERROR(VLOOKUP(BQ19,'DAS Wed'!$F$9:$Q$58,12,0),"Off")</f>
        <v>0.39374999999999999</v>
      </c>
      <c r="CF19" s="116">
        <f>IFERROR(VLOOKUP(BQ19,'DAS Wed'!$F$9:$R$58,13,0),"Off")</f>
        <v>0.80902777777777779</v>
      </c>
      <c r="CG19" s="117">
        <f t="shared" si="51"/>
        <v>0.19097222222222221</v>
      </c>
      <c r="CH19" s="118">
        <f t="shared" si="52"/>
        <v>0.81388888888888888</v>
      </c>
      <c r="CI19" s="119">
        <f>IFERROR(VLOOKUP(BQ19,'DAS Thu'!$F$9:$Q$59,12,0),"Off")</f>
        <v>0.58333333333333337</v>
      </c>
      <c r="CJ19" s="116">
        <f>IFERROR(VLOOKUP(BQ19,'DAS Thu'!$F$9:$R$59,13,0),"Off")</f>
        <v>0.91666666666666663</v>
      </c>
      <c r="CK19" s="117">
        <f t="shared" si="53"/>
        <v>8.333333333333337E-2</v>
      </c>
      <c r="CL19" s="120">
        <f t="shared" si="54"/>
        <v>0.77430555555555558</v>
      </c>
      <c r="CM19" s="115">
        <f>IFERROR(VLOOKUP(BQ19,'DAS Fri'!$F$9:$Q$63,12,0),"Off")</f>
        <v>0.47986111111111113</v>
      </c>
      <c r="CN19" s="116">
        <f>IFERROR(VLOOKUP(BQ19,'DAS Fri'!$F$9:$R$63,13,0),"Off")</f>
        <v>0.69166666666666665</v>
      </c>
      <c r="CO19" s="117">
        <f t="shared" si="55"/>
        <v>0.30833333333333335</v>
      </c>
      <c r="CP19" s="118">
        <f t="shared" si="56"/>
        <v>0.56319444444444455</v>
      </c>
      <c r="CQ19" s="119" t="str">
        <f>IFERROR(VLOOKUP(BQ19,'DAS Sat'!$F$9:$Q$65,12,0),"Off")</f>
        <v>Off</v>
      </c>
      <c r="CR19" s="116" t="str">
        <f>IFERROR(VLOOKUP(BQ19,'DAS Sat'!$F$9:$R$65,13,0),"Off")</f>
        <v>Off</v>
      </c>
      <c r="CS19" s="121" t="e">
        <f t="shared" si="57"/>
        <v>#VALUE!</v>
      </c>
      <c r="CT19" s="118" t="e">
        <f t="shared" si="58"/>
        <v>#VALUE!</v>
      </c>
    </row>
    <row r="20" spans="2:98" ht="21" x14ac:dyDescent="0.45">
      <c r="B20" s="59" t="str">
        <f>'Dvr '!A22</f>
        <v xml:space="preserve">Abdul Rahman Ahmed Al-Asiri </v>
      </c>
      <c r="C20" s="69">
        <f>IFERROR(VLOOKUP(B20,'DAS Sun'!$F$9:$O$61,10,0),"Off")</f>
        <v>0.41319444444444442</v>
      </c>
      <c r="D20" s="97">
        <f>'Dvr '!E22</f>
        <v>0.41319444444444442</v>
      </c>
      <c r="E20" s="69" t="str">
        <f>IFERROR(VLOOKUP(B20,'DAS Mon'!$F$9:$O$49,10,0),"Off")</f>
        <v>Off</v>
      </c>
      <c r="F20" s="95">
        <f>'Dvr '!I22</f>
        <v>0</v>
      </c>
      <c r="G20" s="66" t="str">
        <f>IFERROR(VLOOKUP(B20,'DAS Tue'!$F$9:$O$47,10,0),"Off")</f>
        <v>Off</v>
      </c>
      <c r="H20" s="97">
        <f>'Dvr '!M22</f>
        <v>0</v>
      </c>
      <c r="I20" s="69" t="str">
        <f>IFERROR(VLOOKUP(B20,'DAS Wed'!$F$9:$O$57,10,0),"Off")</f>
        <v>Off</v>
      </c>
      <c r="J20" s="95">
        <f>'Dvr '!Q22</f>
        <v>0</v>
      </c>
      <c r="K20" s="66">
        <f>IFERROR(VLOOKUP(B20,'DAS Thu'!$F$9:$O$59,10,0),"Off")</f>
        <v>0.33333333333333326</v>
      </c>
      <c r="L20" s="97">
        <f>'Dvr '!U22</f>
        <v>0.33333333333333326</v>
      </c>
      <c r="M20" s="69">
        <f>IFERROR(VLOOKUP(B20,'DAS Fri'!$F$9:$O$63,10,0),"Off")</f>
        <v>0.41319444444444442</v>
      </c>
      <c r="N20" s="95">
        <f>'Dvr '!Y22</f>
        <v>0.41319444444444442</v>
      </c>
      <c r="O20" s="66">
        <f>IFERROR(VLOOKUP(B20,'DAS Sat'!$F$9:$O$65,10,0),"Off")</f>
        <v>0.41319444444444442</v>
      </c>
      <c r="P20" s="95">
        <f>'Dvr '!AC22</f>
        <v>0.41319444444444442</v>
      </c>
      <c r="Q20" s="60">
        <f t="shared" si="6"/>
        <v>1.5729166666666665</v>
      </c>
      <c r="R20" s="61">
        <f t="shared" si="7"/>
        <v>1.5729166666666665</v>
      </c>
      <c r="S20" s="6">
        <f t="shared" si="8"/>
        <v>3</v>
      </c>
      <c r="T20" s="70"/>
      <c r="U20" s="59" t="str">
        <f>'Dvr '!A22</f>
        <v xml:space="preserve">Abdul Rahman Ahmed Al-Asiri </v>
      </c>
      <c r="V20" s="68" t="str">
        <f>IFERROR(VLOOKUP(U20,'DAS Sun'!$F$10:$P$59,11,0),"Off")</f>
        <v>DSBY 2</v>
      </c>
      <c r="W20" s="104">
        <f t="shared" si="9"/>
        <v>0</v>
      </c>
      <c r="X20" s="104">
        <f t="shared" si="10"/>
        <v>0</v>
      </c>
      <c r="Y20" s="73">
        <f t="shared" si="11"/>
        <v>0</v>
      </c>
      <c r="Z20" s="73" t="b">
        <f t="shared" si="12"/>
        <v>0</v>
      </c>
      <c r="AA20" s="124" t="b">
        <f t="shared" si="13"/>
        <v>0</v>
      </c>
      <c r="AB20" s="66" t="str">
        <f>IFERROR(VLOOKUP(U20,'DAS Mon'!$F$10:$P$51,11,0),"Off")</f>
        <v>Off</v>
      </c>
      <c r="AC20" s="104">
        <f t="shared" si="14"/>
        <v>0</v>
      </c>
      <c r="AD20" s="104">
        <f t="shared" si="15"/>
        <v>0</v>
      </c>
      <c r="AE20" s="73">
        <f t="shared" si="16"/>
        <v>0</v>
      </c>
      <c r="AF20" s="73" t="str">
        <f t="shared" si="17"/>
        <v>Dammam</v>
      </c>
      <c r="AG20" s="124" t="str">
        <f t="shared" si="18"/>
        <v>0</v>
      </c>
      <c r="AH20" s="122" t="str">
        <f>IFERROR(VLOOKUP(U20,'DAS Tue'!$F$9:$P$50,11,0),"Off")</f>
        <v>Off</v>
      </c>
      <c r="AI20" s="104">
        <f t="shared" si="19"/>
        <v>0</v>
      </c>
      <c r="AJ20" s="104">
        <f t="shared" si="20"/>
        <v>0</v>
      </c>
      <c r="AK20" s="73">
        <f t="shared" si="21"/>
        <v>0</v>
      </c>
      <c r="AL20" s="73" t="str">
        <f t="shared" si="22"/>
        <v>Dammam</v>
      </c>
      <c r="AM20" s="124" t="str">
        <f t="shared" si="23"/>
        <v>0</v>
      </c>
      <c r="AN20" s="122" t="str">
        <f>IFERROR(VLOOKUP(U20,'DAS Wed'!$F$10:$P$56,11,0),"Off")</f>
        <v>Off</v>
      </c>
      <c r="AO20" s="104">
        <f t="shared" si="24"/>
        <v>0</v>
      </c>
      <c r="AP20" s="104">
        <f t="shared" si="25"/>
        <v>0</v>
      </c>
      <c r="AQ20" s="73">
        <f t="shared" si="26"/>
        <v>0</v>
      </c>
      <c r="AR20" s="73" t="str">
        <f t="shared" si="27"/>
        <v>Dammam</v>
      </c>
      <c r="AS20" s="124" t="str">
        <f t="shared" si="28"/>
        <v>0</v>
      </c>
      <c r="AT20" s="122" t="str">
        <f>IFERROR(VLOOKUP(U20,'DAS Thu'!$F$35:$P$51,11,0),"Off")</f>
        <v>Off</v>
      </c>
      <c r="AU20" s="104">
        <f t="shared" si="29"/>
        <v>0</v>
      </c>
      <c r="AV20" s="104">
        <f t="shared" si="30"/>
        <v>0</v>
      </c>
      <c r="AW20" s="73">
        <f t="shared" si="31"/>
        <v>0</v>
      </c>
      <c r="AX20" s="73" t="str">
        <f t="shared" si="32"/>
        <v>Dammam</v>
      </c>
      <c r="AY20" s="124" t="str">
        <f t="shared" si="33"/>
        <v>0</v>
      </c>
      <c r="AZ20" s="122" t="str">
        <f>IFERROR(VLOOKUP(U20,'DAS Fri'!$F$47:$P$55,11,0),"Off")</f>
        <v>Off</v>
      </c>
      <c r="BA20" s="104">
        <f t="shared" si="34"/>
        <v>0</v>
      </c>
      <c r="BB20" s="104">
        <f t="shared" si="35"/>
        <v>0</v>
      </c>
      <c r="BC20" s="73">
        <f t="shared" si="36"/>
        <v>0</v>
      </c>
      <c r="BD20" s="73" t="str">
        <f t="shared" si="37"/>
        <v>Dammam</v>
      </c>
      <c r="BE20" s="124" t="str">
        <f t="shared" si="38"/>
        <v>0</v>
      </c>
      <c r="BF20" s="122" t="str">
        <f>IFERROR(VLOOKUP(U20,'DAS Sat'!$F$9:$P$63,11,0),"Off")</f>
        <v>DSBY 2</v>
      </c>
      <c r="BG20" s="104">
        <f t="shared" si="39"/>
        <v>0</v>
      </c>
      <c r="BH20" s="104">
        <f t="shared" si="40"/>
        <v>0</v>
      </c>
      <c r="BI20" s="73">
        <f t="shared" si="41"/>
        <v>0</v>
      </c>
      <c r="BJ20" s="73" t="b">
        <f t="shared" si="42"/>
        <v>0</v>
      </c>
      <c r="BK20" s="124" t="b">
        <f t="shared" si="43"/>
        <v>0</v>
      </c>
      <c r="BL20" s="60">
        <f t="shared" si="5"/>
        <v>0</v>
      </c>
      <c r="BM20" s="61">
        <v>0.1111111111111111</v>
      </c>
      <c r="BN20" s="60">
        <f t="shared" si="44"/>
        <v>0</v>
      </c>
      <c r="BO20" s="60">
        <v>0</v>
      </c>
      <c r="BQ20" s="114" t="str">
        <f>'Dvr '!A21</f>
        <v>Hussein Abdullah Al Hamid</v>
      </c>
      <c r="BR20" s="121" t="e">
        <v>#VALUE!</v>
      </c>
      <c r="BS20" s="115" t="str">
        <f>IFERROR(VLOOKUP(BQ20,'DAS Sun'!$F$9:$Q$61,12,0),"Off")</f>
        <v>Off</v>
      </c>
      <c r="BT20" s="116" t="str">
        <f>IFERROR(VLOOKUP(BQ20,'DAS Sun'!$F$9:$R$61,13,0),"Off")</f>
        <v>Off</v>
      </c>
      <c r="BU20" s="117" t="e">
        <f t="shared" si="46"/>
        <v>#VALUE!</v>
      </c>
      <c r="BV20" s="118" t="e">
        <f t="shared" si="47"/>
        <v>#VALUE!</v>
      </c>
      <c r="BW20" s="119" t="str">
        <f>IFERROR(VLOOKUP(BQ20,'DAS Mon'!$F$9:$Q$49,12,0),"Off")</f>
        <v>Off</v>
      </c>
      <c r="BX20" s="116" t="str">
        <f>IFERROR(VLOOKUP(BQ20,'DAS Mon'!$F$9:$R$49,13,0),"Off")</f>
        <v>Off</v>
      </c>
      <c r="BY20" s="117" t="e">
        <f t="shared" si="48"/>
        <v>#VALUE!</v>
      </c>
      <c r="BZ20" s="118" t="e">
        <f t="shared" si="45"/>
        <v>#VALUE!</v>
      </c>
      <c r="CA20" s="119">
        <f>IFERROR(VLOOKUP(BQ20,'DAS Tue'!$F$9:$Q$49,12,0),"Off")</f>
        <v>0.60277777777777775</v>
      </c>
      <c r="CB20" s="116">
        <f>IFERROR(VLOOKUP(BQ20,'DAS Tue'!$F$9:$R$49,13,0),"Off")</f>
        <v>0.99513888888888891</v>
      </c>
      <c r="CC20" s="117">
        <f t="shared" si="49"/>
        <v>4.8611111111110938E-3</v>
      </c>
      <c r="CD20" s="120" t="e">
        <f t="shared" si="50"/>
        <v>#VALUE!</v>
      </c>
      <c r="CE20" s="115">
        <f>IFERROR(VLOOKUP(BQ20,'DAS Wed'!$F$9:$Q$58,12,0),"Off")</f>
        <v>0.6333333333333333</v>
      </c>
      <c r="CF20" s="116">
        <f>IFERROR(VLOOKUP(BQ20,'DAS Wed'!$F$9:$R$58,13,0),"Off")</f>
        <v>0.84375</v>
      </c>
      <c r="CG20" s="117">
        <f t="shared" si="51"/>
        <v>0.15625</v>
      </c>
      <c r="CH20" s="118">
        <f t="shared" si="52"/>
        <v>0.6381944444444444</v>
      </c>
      <c r="CI20" s="119">
        <f>IFERROR(VLOOKUP(BQ20,'DAS Thu'!$F$9:$Q$59,12,0),"Off")</f>
        <v>0.68125000000000002</v>
      </c>
      <c r="CJ20" s="116">
        <f>IFERROR(VLOOKUP(BQ20,'DAS Thu'!$F$9:$R$59,13,0),"Off")</f>
        <v>0.88958333333333328</v>
      </c>
      <c r="CK20" s="117">
        <f t="shared" si="53"/>
        <v>0.11041666666666672</v>
      </c>
      <c r="CL20" s="120">
        <f t="shared" si="54"/>
        <v>0.83750000000000002</v>
      </c>
      <c r="CM20" s="115">
        <f>IFERROR(VLOOKUP(BQ20,'DAS Fri'!$F$9:$Q$63,12,0),"Off")</f>
        <v>0.58333333333333337</v>
      </c>
      <c r="CN20" s="116">
        <f>IFERROR(VLOOKUP(BQ20,'DAS Fri'!$F$9:$R$63,13,0),"Off")</f>
        <v>0.91666666666666663</v>
      </c>
      <c r="CO20" s="117">
        <f t="shared" si="55"/>
        <v>8.333333333333337E-2</v>
      </c>
      <c r="CP20" s="118">
        <f t="shared" si="56"/>
        <v>0.69375000000000009</v>
      </c>
      <c r="CQ20" s="119">
        <f>IFERROR(VLOOKUP(BQ20,'DAS Sat'!$F$9:$Q$65,12,0),"Off")</f>
        <v>0.62986111111111109</v>
      </c>
      <c r="CR20" s="116">
        <f>IFERROR(VLOOKUP(BQ20,'DAS Sat'!$F$9:$R$65,13,0),"Off")</f>
        <v>0.88124999999999998</v>
      </c>
      <c r="CS20" s="121">
        <f t="shared" si="57"/>
        <v>0.11875000000000002</v>
      </c>
      <c r="CT20" s="118">
        <f t="shared" si="58"/>
        <v>0.71319444444444446</v>
      </c>
    </row>
    <row r="21" spans="2:98" ht="21" x14ac:dyDescent="0.45">
      <c r="B21" s="59" t="str">
        <f>'Dvr '!A23</f>
        <v xml:space="preserve">Omar Salem Al-Harbi </v>
      </c>
      <c r="C21" s="69" t="str">
        <f>IFERROR(VLOOKUP(B21,'DAS Sun'!$F$9:$O$61,10,0),"Off")</f>
        <v>Off</v>
      </c>
      <c r="D21" s="97">
        <f>'Dvr '!E23</f>
        <v>0</v>
      </c>
      <c r="E21" s="69" t="str">
        <f>IFERROR(VLOOKUP(B21,'DAS Mon'!$F$9:$O$49,10,0),"Off")</f>
        <v>Off</v>
      </c>
      <c r="F21" s="95">
        <f>'Dvr '!I23</f>
        <v>0</v>
      </c>
      <c r="G21" s="66" t="str">
        <f>IFERROR(VLOOKUP(B21,'DAS Tue'!$F$9:$O$47,10,0),"Off")</f>
        <v>Off</v>
      </c>
      <c r="H21" s="97">
        <f>'Dvr '!M23</f>
        <v>0</v>
      </c>
      <c r="I21" s="69">
        <f>IFERROR(VLOOKUP(B21,'DAS Wed'!$F$9:$O$57,10,0),"Off")</f>
        <v>0</v>
      </c>
      <c r="J21" s="95">
        <f>'Dvr '!Q23</f>
        <v>0.4152777777777778</v>
      </c>
      <c r="K21" s="66">
        <f>IFERROR(VLOOKUP(B21,'DAS Thu'!$F$9:$O$59,10,0),"Off")</f>
        <v>0</v>
      </c>
      <c r="L21" s="97">
        <f>'Dvr '!U23</f>
        <v>0.33333333333333331</v>
      </c>
      <c r="M21" s="69">
        <f>IFERROR(VLOOKUP(B21,'DAS Fri'!$F$9:$O$63,10,0),"Off")</f>
        <v>0</v>
      </c>
      <c r="N21" s="95">
        <f>'Dvr '!Y23</f>
        <v>0.33333333333333331</v>
      </c>
      <c r="O21" s="66" t="str">
        <f>IFERROR(VLOOKUP(B21,'DAS Sat'!$F$9:$O$65,10,0),"Off")</f>
        <v>Off</v>
      </c>
      <c r="P21" s="95">
        <f>'Dvr '!AC23</f>
        <v>0.33333333333333331</v>
      </c>
      <c r="Q21" s="60">
        <f t="shared" si="6"/>
        <v>0</v>
      </c>
      <c r="R21" s="61">
        <f t="shared" si="7"/>
        <v>1.4152777777777776</v>
      </c>
      <c r="S21" s="6">
        <f t="shared" si="8"/>
        <v>4</v>
      </c>
      <c r="T21" s="70"/>
      <c r="U21" s="59" t="str">
        <f>'Dvr '!A23</f>
        <v xml:space="preserve">Omar Salem Al-Harbi </v>
      </c>
      <c r="V21" s="68" t="str">
        <f>IFERROR(VLOOKUP(U21,'DAS Sun'!$F$10:$P$59,11,0),"Off")</f>
        <v>Off</v>
      </c>
      <c r="W21" s="104">
        <f t="shared" si="9"/>
        <v>0</v>
      </c>
      <c r="X21" s="104">
        <f t="shared" si="10"/>
        <v>0</v>
      </c>
      <c r="Y21" s="73">
        <f t="shared" si="11"/>
        <v>0</v>
      </c>
      <c r="Z21" s="73" t="str">
        <f t="shared" si="12"/>
        <v>Dammam</v>
      </c>
      <c r="AA21" s="124" t="str">
        <f t="shared" si="13"/>
        <v>0</v>
      </c>
      <c r="AB21" s="66" t="str">
        <f>IFERROR(VLOOKUP(U21,'DAS Mon'!$F$10:$P$51,11,0),"Off")</f>
        <v>Off</v>
      </c>
      <c r="AC21" s="104">
        <f t="shared" si="14"/>
        <v>0</v>
      </c>
      <c r="AD21" s="104">
        <f t="shared" si="15"/>
        <v>0</v>
      </c>
      <c r="AE21" s="73">
        <f t="shared" si="16"/>
        <v>0</v>
      </c>
      <c r="AF21" s="73" t="str">
        <f t="shared" si="17"/>
        <v>Dammam</v>
      </c>
      <c r="AG21" s="124" t="str">
        <f t="shared" si="18"/>
        <v>0</v>
      </c>
      <c r="AH21" s="122" t="str">
        <f>IFERROR(VLOOKUP(U21,'DAS Tue'!$F$9:$P$50,11,0),"Off")</f>
        <v>Off</v>
      </c>
      <c r="AI21" s="104">
        <f t="shared" si="19"/>
        <v>0</v>
      </c>
      <c r="AJ21" s="104">
        <f t="shared" si="20"/>
        <v>0</v>
      </c>
      <c r="AK21" s="73">
        <f t="shared" si="21"/>
        <v>0</v>
      </c>
      <c r="AL21" s="73" t="str">
        <f t="shared" si="22"/>
        <v>Dammam</v>
      </c>
      <c r="AM21" s="124" t="str">
        <f t="shared" si="23"/>
        <v>0</v>
      </c>
      <c r="AN21" s="122" t="str">
        <f>IFERROR(VLOOKUP(U21,'DAS Wed'!$F$10:$P$56,11,0),"Off")</f>
        <v>Off</v>
      </c>
      <c r="AO21" s="104">
        <f t="shared" si="24"/>
        <v>0</v>
      </c>
      <c r="AP21" s="104">
        <f t="shared" si="25"/>
        <v>0</v>
      </c>
      <c r="AQ21" s="73">
        <f t="shared" si="26"/>
        <v>0</v>
      </c>
      <c r="AR21" s="73" t="str">
        <f t="shared" si="27"/>
        <v>Dammam</v>
      </c>
      <c r="AS21" s="124" t="str">
        <f t="shared" si="28"/>
        <v>0</v>
      </c>
      <c r="AT21" s="122" t="str">
        <f>IFERROR(VLOOKUP(U21,'DAS Thu'!$F$35:$P$51,11,0),"Off")</f>
        <v>Off</v>
      </c>
      <c r="AU21" s="104">
        <f t="shared" si="29"/>
        <v>0</v>
      </c>
      <c r="AV21" s="104">
        <f t="shared" si="30"/>
        <v>0</v>
      </c>
      <c r="AW21" s="73">
        <f t="shared" si="31"/>
        <v>0</v>
      </c>
      <c r="AX21" s="73" t="str">
        <f t="shared" si="32"/>
        <v>Dammam</v>
      </c>
      <c r="AY21" s="124" t="str">
        <f t="shared" si="33"/>
        <v>0</v>
      </c>
      <c r="AZ21" s="122" t="str">
        <f>IFERROR(VLOOKUP(U21,'DAS Fri'!$F$47:$P$55,11,0),"Off")</f>
        <v>Off</v>
      </c>
      <c r="BA21" s="104">
        <f t="shared" si="34"/>
        <v>0</v>
      </c>
      <c r="BB21" s="104">
        <f t="shared" si="35"/>
        <v>0</v>
      </c>
      <c r="BC21" s="73">
        <f t="shared" si="36"/>
        <v>0</v>
      </c>
      <c r="BD21" s="73" t="str">
        <f t="shared" si="37"/>
        <v>Dammam</v>
      </c>
      <c r="BE21" s="124" t="str">
        <f t="shared" si="38"/>
        <v>0</v>
      </c>
      <c r="BF21" s="122" t="str">
        <f>IFERROR(VLOOKUP(U21,'DAS Sat'!$F$9:$P$63,11,0),"Off")</f>
        <v>Off</v>
      </c>
      <c r="BG21" s="104">
        <f t="shared" si="39"/>
        <v>0</v>
      </c>
      <c r="BH21" s="104">
        <f t="shared" si="40"/>
        <v>0</v>
      </c>
      <c r="BI21" s="73">
        <f t="shared" si="41"/>
        <v>0</v>
      </c>
      <c r="BJ21" s="73" t="str">
        <f t="shared" si="42"/>
        <v>Dammam</v>
      </c>
      <c r="BK21" s="124" t="str">
        <f t="shared" si="43"/>
        <v>0</v>
      </c>
      <c r="BL21" s="60">
        <f t="shared" si="5"/>
        <v>0</v>
      </c>
      <c r="BM21" s="61">
        <v>0.15972222222222224</v>
      </c>
      <c r="BN21" s="60">
        <f t="shared" si="44"/>
        <v>0</v>
      </c>
      <c r="BO21" s="60">
        <v>0</v>
      </c>
      <c r="BQ21" s="114" t="str">
        <f>'Dvr '!A22</f>
        <v xml:space="preserve">Abdul Rahman Ahmed Al-Asiri </v>
      </c>
      <c r="BR21" s="121">
        <v>4.8611111111110938E-3</v>
      </c>
      <c r="BS21" s="115">
        <f>IFERROR(VLOOKUP(BQ21,'DAS Sun'!$F$9:$Q$61,12,0),"Off")</f>
        <v>0.57986111111111116</v>
      </c>
      <c r="BT21" s="116">
        <f>IFERROR(VLOOKUP(BQ21,'DAS Sun'!$F$9:$R$61,13,0),"Off")</f>
        <v>0.99305555555555558</v>
      </c>
      <c r="BU21" s="117">
        <f t="shared" si="46"/>
        <v>6.9444444444444198E-3</v>
      </c>
      <c r="BV21" s="118">
        <f t="shared" si="47"/>
        <v>0.58472222222222225</v>
      </c>
      <c r="BW21" s="119" t="str">
        <f>IFERROR(VLOOKUP(BQ21,'DAS Mon'!$F$9:$Q$49,12,0),"Off")</f>
        <v>Off</v>
      </c>
      <c r="BX21" s="116" t="str">
        <f>IFERROR(VLOOKUP(BQ21,'DAS Mon'!$F$9:$R$49,13,0),"Off")</f>
        <v>Off</v>
      </c>
      <c r="BY21" s="117" t="e">
        <f t="shared" si="48"/>
        <v>#VALUE!</v>
      </c>
      <c r="BZ21" s="118" t="e">
        <f t="shared" si="45"/>
        <v>#VALUE!</v>
      </c>
      <c r="CA21" s="119" t="str">
        <f>IFERROR(VLOOKUP(BQ21,'DAS Tue'!$F$9:$Q$49,12,0),"Off")</f>
        <v>Off</v>
      </c>
      <c r="CB21" s="116" t="str">
        <f>IFERROR(VLOOKUP(BQ21,'DAS Tue'!$F$9:$R$49,13,0),"Off")</f>
        <v>Off</v>
      </c>
      <c r="CC21" s="117" t="e">
        <f t="shared" si="49"/>
        <v>#VALUE!</v>
      </c>
      <c r="CD21" s="120" t="e">
        <f t="shared" si="50"/>
        <v>#VALUE!</v>
      </c>
      <c r="CE21" s="115" t="str">
        <f>IFERROR(VLOOKUP(BQ21,'DAS Wed'!$F$9:$Q$58,12,0),"Off")</f>
        <v>Off</v>
      </c>
      <c r="CF21" s="116" t="str">
        <f>IFERROR(VLOOKUP(BQ21,'DAS Wed'!$F$9:$R$58,13,0),"Off")</f>
        <v>Off</v>
      </c>
      <c r="CG21" s="117" t="e">
        <f t="shared" si="51"/>
        <v>#VALUE!</v>
      </c>
      <c r="CH21" s="118" t="e">
        <f t="shared" si="52"/>
        <v>#VALUE!</v>
      </c>
      <c r="CI21" s="119">
        <f>IFERROR(VLOOKUP(BQ21,'DAS Thu'!$F$9:$Q$59,12,0),"Off")</f>
        <v>0.58333333333333337</v>
      </c>
      <c r="CJ21" s="116">
        <f>IFERROR(VLOOKUP(BQ21,'DAS Thu'!$F$9:$R$59,13,0),"Off")</f>
        <v>0.91666666666666663</v>
      </c>
      <c r="CK21" s="117">
        <f t="shared" si="53"/>
        <v>8.333333333333337E-2</v>
      </c>
      <c r="CL21" s="120" t="e">
        <f t="shared" si="54"/>
        <v>#VALUE!</v>
      </c>
      <c r="CM21" s="115">
        <f>IFERROR(VLOOKUP(BQ21,'DAS Fri'!$F$9:$Q$63,12,0),"Off")</f>
        <v>0.57986111111111116</v>
      </c>
      <c r="CN21" s="116">
        <f>IFERROR(VLOOKUP(BQ21,'DAS Fri'!$F$9:$R$63,13,0),"Off")</f>
        <v>0.99305555555555558</v>
      </c>
      <c r="CO21" s="117">
        <f t="shared" si="55"/>
        <v>6.9444444444444198E-3</v>
      </c>
      <c r="CP21" s="118">
        <f t="shared" si="56"/>
        <v>0.66319444444444453</v>
      </c>
      <c r="CQ21" s="119">
        <f>IFERROR(VLOOKUP(BQ21,'DAS Sat'!$F$9:$Q$65,12,0),"Off")</f>
        <v>0.57986111111111116</v>
      </c>
      <c r="CR21" s="116">
        <f>IFERROR(VLOOKUP(BQ21,'DAS Sat'!$F$9:$R$65,13,0),"Off")</f>
        <v>0.99305555555555558</v>
      </c>
      <c r="CS21" s="121">
        <f t="shared" si="57"/>
        <v>6.9444444444444198E-3</v>
      </c>
      <c r="CT21" s="118">
        <f t="shared" si="58"/>
        <v>0.58680555555555558</v>
      </c>
    </row>
    <row r="22" spans="2:98" ht="21" x14ac:dyDescent="0.45">
      <c r="B22" s="59" t="str">
        <f>'Dvr '!A24</f>
        <v xml:space="preserve">Sadiq Majid Al Zawad </v>
      </c>
      <c r="C22" s="69">
        <f>IFERROR(VLOOKUP(B22,'DAS Sun'!$F$9:$O$61,10,0),"Off")</f>
        <v>0.20833333333333337</v>
      </c>
      <c r="D22" s="97">
        <f>'Dvr '!E24</f>
        <v>0.33333333333333337</v>
      </c>
      <c r="E22" s="69" t="str">
        <f>IFERROR(VLOOKUP(B22,'DAS Mon'!$F$9:$O$49,10,0),"Off")</f>
        <v>Off</v>
      </c>
      <c r="F22" s="95">
        <f>'Dvr '!I24</f>
        <v>0.33333333333333337</v>
      </c>
      <c r="G22" s="66" t="str">
        <f>IFERROR(VLOOKUP(B22,'DAS Tue'!$F$9:$O$47,10,0),"Off")</f>
        <v>Off</v>
      </c>
      <c r="H22" s="97">
        <f>'Dvr '!M24</f>
        <v>0.33333333333333337</v>
      </c>
      <c r="I22" s="69" t="str">
        <f>IFERROR(VLOOKUP(B22,'DAS Wed'!$F$9:$O$57,10,0),"Off")</f>
        <v>Off</v>
      </c>
      <c r="J22" s="95">
        <f>'Dvr '!Q24</f>
        <v>0</v>
      </c>
      <c r="K22" s="66" t="str">
        <f>IFERROR(VLOOKUP(B22,'DAS Thu'!$F$9:$O$59,10,0),"Off")</f>
        <v>Off</v>
      </c>
      <c r="L22" s="97">
        <f>'Dvr '!U24</f>
        <v>0</v>
      </c>
      <c r="M22" s="69">
        <f>IFERROR(VLOOKUP(B22,'DAS Fri'!$F$9:$O$63,10,0),"Off")</f>
        <v>0.41319444444444453</v>
      </c>
      <c r="N22" s="95">
        <f>'Dvr '!Y24</f>
        <v>0.41319444444444453</v>
      </c>
      <c r="O22" s="66">
        <f>IFERROR(VLOOKUP(B22,'DAS Sat'!$F$9:$O$65,10,0),"Off")</f>
        <v>0.41319444444444453</v>
      </c>
      <c r="P22" s="95">
        <f>'Dvr '!AC24</f>
        <v>0.33333333333333326</v>
      </c>
      <c r="Q22" s="60">
        <f t="shared" si="6"/>
        <v>1.0347222222222223</v>
      </c>
      <c r="R22" s="61">
        <f>SUM(D22,F22,H22,J22,L22,N22,P22)</f>
        <v>1.7465277777777779</v>
      </c>
      <c r="S22" s="6">
        <f t="shared" si="8"/>
        <v>4</v>
      </c>
      <c r="T22" s="70"/>
      <c r="U22" s="59" t="str">
        <f>'Dvr '!A24</f>
        <v xml:space="preserve">Sadiq Majid Al Zawad </v>
      </c>
      <c r="V22" s="68" t="str">
        <f>IFERROR(VLOOKUP(U22,'DAS Sun'!$F$10:$P$59,11,0),"Off")</f>
        <v>SP</v>
      </c>
      <c r="W22" s="104">
        <f t="shared" si="9"/>
        <v>0</v>
      </c>
      <c r="X22" s="104">
        <f t="shared" si="10"/>
        <v>0</v>
      </c>
      <c r="Y22" s="73">
        <f t="shared" si="11"/>
        <v>0</v>
      </c>
      <c r="Z22" s="73" t="b">
        <f t="shared" si="12"/>
        <v>0</v>
      </c>
      <c r="AA22" s="124" t="b">
        <f t="shared" si="13"/>
        <v>0</v>
      </c>
      <c r="AB22" s="66" t="str">
        <f>IFERROR(VLOOKUP(U22,'DAS Mon'!$F$10:$P$51,11,0),"Off")</f>
        <v>Off</v>
      </c>
      <c r="AC22" s="104">
        <f t="shared" si="14"/>
        <v>0</v>
      </c>
      <c r="AD22" s="104">
        <f t="shared" si="15"/>
        <v>0</v>
      </c>
      <c r="AE22" s="73">
        <f t="shared" si="16"/>
        <v>0</v>
      </c>
      <c r="AF22" s="73" t="str">
        <f t="shared" si="17"/>
        <v>Dammam</v>
      </c>
      <c r="AG22" s="124" t="str">
        <f t="shared" si="18"/>
        <v>0</v>
      </c>
      <c r="AH22" s="122" t="str">
        <f>IFERROR(VLOOKUP(U22,'DAS Tue'!$F$9:$P$50,11,0),"Off")</f>
        <v>Off</v>
      </c>
      <c r="AI22" s="104">
        <f t="shared" si="19"/>
        <v>0</v>
      </c>
      <c r="AJ22" s="104">
        <f t="shared" si="20"/>
        <v>0</v>
      </c>
      <c r="AK22" s="73">
        <f t="shared" si="21"/>
        <v>0</v>
      </c>
      <c r="AL22" s="73" t="str">
        <f t="shared" si="22"/>
        <v>Dammam</v>
      </c>
      <c r="AM22" s="124" t="str">
        <f t="shared" si="23"/>
        <v>0</v>
      </c>
      <c r="AN22" s="122" t="str">
        <f>IFERROR(VLOOKUP(U22,'DAS Wed'!$F$10:$P$56,11,0),"Off")</f>
        <v>Off</v>
      </c>
      <c r="AO22" s="104">
        <f t="shared" si="24"/>
        <v>0</v>
      </c>
      <c r="AP22" s="104">
        <f t="shared" si="25"/>
        <v>0</v>
      </c>
      <c r="AQ22" s="73">
        <f t="shared" si="26"/>
        <v>0</v>
      </c>
      <c r="AR22" s="73" t="str">
        <f t="shared" si="27"/>
        <v>Dammam</v>
      </c>
      <c r="AS22" s="124" t="str">
        <f t="shared" si="28"/>
        <v>0</v>
      </c>
      <c r="AT22" s="122" t="str">
        <f>IFERROR(VLOOKUP(U22,'DAS Thu'!$F$35:$P$51,11,0),"Off")</f>
        <v>Off</v>
      </c>
      <c r="AU22" s="104">
        <f t="shared" si="29"/>
        <v>0</v>
      </c>
      <c r="AV22" s="104">
        <f t="shared" si="30"/>
        <v>0</v>
      </c>
      <c r="AW22" s="73">
        <f t="shared" si="31"/>
        <v>0</v>
      </c>
      <c r="AX22" s="73" t="str">
        <f t="shared" si="32"/>
        <v>Dammam</v>
      </c>
      <c r="AY22" s="124" t="str">
        <f t="shared" si="33"/>
        <v>0</v>
      </c>
      <c r="AZ22" s="122" t="str">
        <f>IFERROR(VLOOKUP(U22,'DAS Fri'!$F$47:$P$55,11,0),"Off")</f>
        <v>Off</v>
      </c>
      <c r="BA22" s="104">
        <f t="shared" si="34"/>
        <v>0</v>
      </c>
      <c r="BB22" s="104">
        <f t="shared" si="35"/>
        <v>0</v>
      </c>
      <c r="BC22" s="73">
        <f t="shared" si="36"/>
        <v>0</v>
      </c>
      <c r="BD22" s="73" t="str">
        <f t="shared" si="37"/>
        <v>Dammam</v>
      </c>
      <c r="BE22" s="124" t="str">
        <f t="shared" si="38"/>
        <v>0</v>
      </c>
      <c r="BF22" s="122" t="str">
        <f>IFERROR(VLOOKUP(U22,'DAS Sat'!$F$9:$P$63,11,0),"Off")</f>
        <v>DSBY 1</v>
      </c>
      <c r="BG22" s="104">
        <f t="shared" si="39"/>
        <v>0</v>
      </c>
      <c r="BH22" s="104">
        <f t="shared" si="40"/>
        <v>0</v>
      </c>
      <c r="BI22" s="73">
        <f t="shared" si="41"/>
        <v>0</v>
      </c>
      <c r="BJ22" s="73" t="b">
        <f t="shared" si="42"/>
        <v>0</v>
      </c>
      <c r="BK22" s="124" t="b">
        <f t="shared" si="43"/>
        <v>0</v>
      </c>
      <c r="BL22" s="60">
        <f t="shared" si="5"/>
        <v>0</v>
      </c>
      <c r="BM22" s="61">
        <v>0.1111111111111111</v>
      </c>
      <c r="BN22" s="60">
        <f t="shared" si="44"/>
        <v>0</v>
      </c>
      <c r="BO22" s="60">
        <v>0.33333333333333331</v>
      </c>
      <c r="BQ22" s="114" t="str">
        <f>'Dvr '!A23</f>
        <v xml:space="preserve">Omar Salem Al-Harbi </v>
      </c>
      <c r="BR22" s="121" t="e">
        <v>#VALUE!</v>
      </c>
      <c r="BS22" s="115" t="str">
        <f>IFERROR(VLOOKUP(BQ22,'DAS Sun'!$F$9:$Q$61,12,0),"Off")</f>
        <v>Off</v>
      </c>
      <c r="BT22" s="116" t="str">
        <f>IFERROR(VLOOKUP(BQ22,'DAS Sun'!$F$9:$R$61,13,0),"Off")</f>
        <v>Off</v>
      </c>
      <c r="BU22" s="117" t="e">
        <f t="shared" si="46"/>
        <v>#VALUE!</v>
      </c>
      <c r="BV22" s="118" t="e">
        <f t="shared" si="47"/>
        <v>#VALUE!</v>
      </c>
      <c r="BW22" s="119" t="str">
        <f>IFERROR(VLOOKUP(BQ22,'DAS Mon'!$F$9:$Q$49,12,0),"Off")</f>
        <v>Off</v>
      </c>
      <c r="BX22" s="116" t="str">
        <f>IFERROR(VLOOKUP(BQ22,'DAS Mon'!$F$9:$R$49,13,0),"Off")</f>
        <v>Off</v>
      </c>
      <c r="BY22" s="117" t="e">
        <f t="shared" si="48"/>
        <v>#VALUE!</v>
      </c>
      <c r="BZ22" s="118" t="e">
        <f t="shared" si="45"/>
        <v>#VALUE!</v>
      </c>
      <c r="CA22" s="119" t="str">
        <f>IFERROR(VLOOKUP(BQ22,'DAS Tue'!$F$9:$Q$49,12,0),"Off")</f>
        <v>Off</v>
      </c>
      <c r="CB22" s="116" t="str">
        <f>IFERROR(VLOOKUP(BQ22,'DAS Tue'!$F$9:$R$49,13,0),"Off")</f>
        <v>Off</v>
      </c>
      <c r="CC22" s="117" t="e">
        <f t="shared" si="49"/>
        <v>#VALUE!</v>
      </c>
      <c r="CD22" s="120" t="e">
        <f t="shared" si="50"/>
        <v>#VALUE!</v>
      </c>
      <c r="CE22" s="115">
        <f>IFERROR(VLOOKUP(BQ22,'DAS Wed'!$F$9:$Q$58,12,0),"Off")</f>
        <v>0</v>
      </c>
      <c r="CF22" s="116">
        <f>IFERROR(VLOOKUP(BQ22,'DAS Wed'!$F$9:$R$58,13,0),"Off")</f>
        <v>0</v>
      </c>
      <c r="CG22" s="117">
        <f t="shared" si="51"/>
        <v>1</v>
      </c>
      <c r="CH22" s="118" t="e">
        <f t="shared" si="52"/>
        <v>#VALUE!</v>
      </c>
      <c r="CI22" s="119">
        <f>IFERROR(VLOOKUP(BQ22,'DAS Thu'!$F$9:$Q$59,12,0),"Off")</f>
        <v>0</v>
      </c>
      <c r="CJ22" s="116">
        <f>IFERROR(VLOOKUP(BQ22,'DAS Thu'!$F$9:$R$59,13,0),"Off")</f>
        <v>0</v>
      </c>
      <c r="CK22" s="117">
        <f t="shared" si="53"/>
        <v>1</v>
      </c>
      <c r="CL22" s="120">
        <f t="shared" si="54"/>
        <v>1</v>
      </c>
      <c r="CM22" s="115">
        <f>IFERROR(VLOOKUP(BQ22,'DAS Fri'!$F$9:$Q$63,12,0),"Off")</f>
        <v>0</v>
      </c>
      <c r="CN22" s="116">
        <f>IFERROR(VLOOKUP(BQ22,'DAS Fri'!$F$9:$R$63,13,0),"Off")</f>
        <v>0</v>
      </c>
      <c r="CO22" s="117">
        <f t="shared" si="55"/>
        <v>1</v>
      </c>
      <c r="CP22" s="118">
        <f t="shared" si="56"/>
        <v>1</v>
      </c>
      <c r="CQ22" s="119" t="str">
        <f>IFERROR(VLOOKUP(BQ22,'DAS Sat'!$F$9:$Q$65,12,0),"Off")</f>
        <v>Off</v>
      </c>
      <c r="CR22" s="116" t="str">
        <f>IFERROR(VLOOKUP(BQ22,'DAS Sat'!$F$9:$R$65,13,0),"Off")</f>
        <v>Off</v>
      </c>
      <c r="CS22" s="121" t="e">
        <f t="shared" si="57"/>
        <v>#VALUE!</v>
      </c>
      <c r="CT22" s="118" t="e">
        <f t="shared" si="58"/>
        <v>#VALUE!</v>
      </c>
    </row>
    <row r="23" spans="2:98" ht="21" x14ac:dyDescent="0.45">
      <c r="B23" s="59" t="str">
        <f>'Dvr '!A25</f>
        <v>Faisal Abdul Rahman Al Naghmosh</v>
      </c>
      <c r="C23" s="69">
        <f>IFERROR(VLOOKUP(B23,'DAS Sun'!$F$9:$O$61,10,0),"Off")</f>
        <v>0.45763888888888887</v>
      </c>
      <c r="D23" s="97">
        <f>'Dvr '!E25</f>
        <v>0.45763888888888887</v>
      </c>
      <c r="E23" s="69" t="str">
        <f>IFERROR(VLOOKUP(B23,'DAS Mon'!$F$9:$O$49,10,0),"Off")</f>
        <v>Off</v>
      </c>
      <c r="F23" s="95">
        <f>'Dvr '!I25</f>
        <v>0.33333333333333331</v>
      </c>
      <c r="G23" s="66" t="str">
        <f>IFERROR(VLOOKUP(B23,'DAS Tue'!$F$9:$O$47,10,0),"Off")</f>
        <v>Off</v>
      </c>
      <c r="H23" s="97">
        <f>'Dvr '!M25</f>
        <v>0.41319444444444453</v>
      </c>
      <c r="I23" s="69">
        <f>IFERROR(VLOOKUP(B23,'DAS Wed'!$F$9:$O$57,10,0),"Off")</f>
        <v>0.33333333333333331</v>
      </c>
      <c r="J23" s="95">
        <f>'Dvr '!Q25</f>
        <v>0.33333333333333331</v>
      </c>
      <c r="K23" s="66" t="str">
        <f>IFERROR(VLOOKUP(B23,'DAS Thu'!$F$9:$O$59,10,0),"Off")</f>
        <v>Off</v>
      </c>
      <c r="L23" s="97">
        <f>'Dvr '!U25</f>
        <v>0</v>
      </c>
      <c r="M23" s="69" t="str">
        <f>IFERROR(VLOOKUP(B23,'DAS Fri'!$F$9:$O$63,10,0),"Off")</f>
        <v>Off</v>
      </c>
      <c r="N23" s="95">
        <f>'Dvr '!Y25</f>
        <v>0</v>
      </c>
      <c r="O23" s="66" t="str">
        <f>IFERROR(VLOOKUP(B23,'DAS Sat'!$F$9:$O$65,10,0),"Off")</f>
        <v>Off</v>
      </c>
      <c r="P23" s="95">
        <f>'Dvr '!AC25</f>
        <v>0</v>
      </c>
      <c r="Q23" s="60">
        <f t="shared" si="6"/>
        <v>0.79097222222222219</v>
      </c>
      <c r="R23" s="61">
        <f t="shared" si="7"/>
        <v>1.5374999999999999</v>
      </c>
      <c r="S23" s="6">
        <f t="shared" si="8"/>
        <v>5</v>
      </c>
      <c r="T23" s="70"/>
      <c r="U23" s="59" t="str">
        <f>'Dvr '!A25</f>
        <v>Faisal Abdul Rahman Al Naghmosh</v>
      </c>
      <c r="V23" s="68" t="str">
        <f>IFERROR(VLOOKUP(U23,'DAS Sun'!$F$10:$P$59,11,0),"Off")</f>
        <v>MLD3&amp;10</v>
      </c>
      <c r="W23" s="104">
        <f t="shared" si="9"/>
        <v>0</v>
      </c>
      <c r="X23" s="104">
        <f t="shared" si="10"/>
        <v>0</v>
      </c>
      <c r="Y23" s="73">
        <f t="shared" si="11"/>
        <v>0</v>
      </c>
      <c r="Z23" s="73" t="b">
        <f t="shared" si="12"/>
        <v>0</v>
      </c>
      <c r="AA23" s="124" t="b">
        <f t="shared" si="13"/>
        <v>0</v>
      </c>
      <c r="AB23" s="66" t="str">
        <f>IFERROR(VLOOKUP(U23,'DAS Mon'!$F$10:$P$51,11,0),"Off")</f>
        <v>Off</v>
      </c>
      <c r="AC23" s="104">
        <f t="shared" si="14"/>
        <v>0</v>
      </c>
      <c r="AD23" s="104">
        <f t="shared" si="15"/>
        <v>0</v>
      </c>
      <c r="AE23" s="73">
        <f t="shared" si="16"/>
        <v>0</v>
      </c>
      <c r="AF23" s="73" t="str">
        <f t="shared" si="17"/>
        <v>Dammam</v>
      </c>
      <c r="AG23" s="124" t="str">
        <f t="shared" si="18"/>
        <v>0</v>
      </c>
      <c r="AH23" s="122" t="str">
        <f>IFERROR(VLOOKUP(U23,'DAS Tue'!$F$9:$P$50,11,0),"Off")</f>
        <v>Off</v>
      </c>
      <c r="AI23" s="104">
        <f t="shared" si="19"/>
        <v>0</v>
      </c>
      <c r="AJ23" s="104">
        <f t="shared" si="20"/>
        <v>0</v>
      </c>
      <c r="AK23" s="73">
        <f t="shared" si="21"/>
        <v>0</v>
      </c>
      <c r="AL23" s="73" t="str">
        <f t="shared" si="22"/>
        <v>Dammam</v>
      </c>
      <c r="AM23" s="124" t="str">
        <f t="shared" si="23"/>
        <v>0</v>
      </c>
      <c r="AN23" s="122" t="str">
        <f>IFERROR(VLOOKUP(U23,'DAS Wed'!$F$10:$P$56,11,0),"Off")</f>
        <v>SP</v>
      </c>
      <c r="AO23" s="104">
        <f t="shared" si="24"/>
        <v>0</v>
      </c>
      <c r="AP23" s="104">
        <f t="shared" si="25"/>
        <v>0</v>
      </c>
      <c r="AQ23" s="73">
        <f t="shared" si="26"/>
        <v>0</v>
      </c>
      <c r="AR23" s="73" t="b">
        <f t="shared" si="27"/>
        <v>0</v>
      </c>
      <c r="AS23" s="124" t="b">
        <f t="shared" si="28"/>
        <v>0</v>
      </c>
      <c r="AT23" s="122" t="str">
        <f>IFERROR(VLOOKUP(U23,'DAS Thu'!$F$35:$P$51,11,0),"Off")</f>
        <v>Off</v>
      </c>
      <c r="AU23" s="104">
        <f t="shared" si="29"/>
        <v>0</v>
      </c>
      <c r="AV23" s="104">
        <f t="shared" si="30"/>
        <v>0</v>
      </c>
      <c r="AW23" s="73">
        <f t="shared" si="31"/>
        <v>0</v>
      </c>
      <c r="AX23" s="73" t="str">
        <f t="shared" si="32"/>
        <v>Dammam</v>
      </c>
      <c r="AY23" s="124" t="str">
        <f t="shared" si="33"/>
        <v>0</v>
      </c>
      <c r="AZ23" s="122" t="str">
        <f>IFERROR(VLOOKUP(U23,'DAS Fri'!$F$47:$P$55,11,0),"Off")</f>
        <v>Off</v>
      </c>
      <c r="BA23" s="104">
        <f t="shared" si="34"/>
        <v>0</v>
      </c>
      <c r="BB23" s="104">
        <f t="shared" si="35"/>
        <v>0</v>
      </c>
      <c r="BC23" s="73">
        <f t="shared" si="36"/>
        <v>0</v>
      </c>
      <c r="BD23" s="73" t="str">
        <f t="shared" si="37"/>
        <v>Dammam</v>
      </c>
      <c r="BE23" s="124" t="str">
        <f t="shared" si="38"/>
        <v>0</v>
      </c>
      <c r="BF23" s="122" t="str">
        <f>IFERROR(VLOOKUP(U23,'DAS Sat'!$F$9:$P$63,11,0),"Off")</f>
        <v>Off</v>
      </c>
      <c r="BG23" s="104">
        <f t="shared" si="39"/>
        <v>0</v>
      </c>
      <c r="BH23" s="104">
        <f t="shared" si="40"/>
        <v>0</v>
      </c>
      <c r="BI23" s="73">
        <f t="shared" si="41"/>
        <v>0</v>
      </c>
      <c r="BJ23" s="73" t="str">
        <f t="shared" si="42"/>
        <v>Dammam</v>
      </c>
      <c r="BK23" s="124" t="str">
        <f t="shared" si="43"/>
        <v>0</v>
      </c>
      <c r="BL23" s="60">
        <f t="shared" si="5"/>
        <v>0</v>
      </c>
      <c r="BM23" s="61">
        <v>0</v>
      </c>
      <c r="BN23" s="60">
        <f t="shared" si="44"/>
        <v>0</v>
      </c>
      <c r="BO23" s="60">
        <v>0</v>
      </c>
      <c r="BQ23" s="114" t="str">
        <f>'Dvr '!A24</f>
        <v xml:space="preserve">Sadiq Majid Al Zawad </v>
      </c>
      <c r="BR23" s="121">
        <v>6.9444444444444198E-3</v>
      </c>
      <c r="BS23" s="115">
        <f>IFERROR(VLOOKUP(BQ23,'DAS Sun'!$F$9:$Q$61,12,0),"Off")</f>
        <v>0.5</v>
      </c>
      <c r="BT23" s="116">
        <f>IFERROR(VLOOKUP(BQ23,'DAS Sun'!$F$9:$R$61,13,0),"Off")</f>
        <v>0.70833333333333337</v>
      </c>
      <c r="BU23" s="117">
        <f t="shared" si="46"/>
        <v>0.29166666666666663</v>
      </c>
      <c r="BV23" s="118">
        <f t="shared" si="47"/>
        <v>0.50694444444444442</v>
      </c>
      <c r="BW23" s="119" t="str">
        <f>IFERROR(VLOOKUP(BQ23,'DAS Mon'!$F$9:$Q$49,12,0),"Off")</f>
        <v>Off</v>
      </c>
      <c r="BX23" s="116" t="str">
        <f>IFERROR(VLOOKUP(BQ23,'DAS Mon'!$F$9:$R$49,13,0),"Off")</f>
        <v>Off</v>
      </c>
      <c r="BY23" s="117" t="e">
        <f t="shared" si="48"/>
        <v>#VALUE!</v>
      </c>
      <c r="BZ23" s="118" t="e">
        <f t="shared" si="45"/>
        <v>#VALUE!</v>
      </c>
      <c r="CA23" s="119" t="str">
        <f>IFERROR(VLOOKUP(BQ23,'DAS Tue'!$F$9:$Q$49,12,0),"Off")</f>
        <v>Off</v>
      </c>
      <c r="CB23" s="116" t="str">
        <f>IFERROR(VLOOKUP(BQ23,'DAS Tue'!$F$9:$R$49,13,0),"Off")</f>
        <v>Off</v>
      </c>
      <c r="CC23" s="117" t="e">
        <f t="shared" si="49"/>
        <v>#VALUE!</v>
      </c>
      <c r="CD23" s="120" t="e">
        <f t="shared" si="50"/>
        <v>#VALUE!</v>
      </c>
      <c r="CE23" s="115" t="str">
        <f>IFERROR(VLOOKUP(BQ23,'DAS Wed'!$F$9:$Q$58,12,0),"Off")</f>
        <v>Off</v>
      </c>
      <c r="CF23" s="116" t="str">
        <f>IFERROR(VLOOKUP(BQ23,'DAS Wed'!$F$9:$R$58,13,0),"Off")</f>
        <v>Off</v>
      </c>
      <c r="CG23" s="117" t="e">
        <f t="shared" si="51"/>
        <v>#VALUE!</v>
      </c>
      <c r="CH23" s="118" t="e">
        <f t="shared" si="52"/>
        <v>#VALUE!</v>
      </c>
      <c r="CI23" s="119" t="str">
        <f>IFERROR(VLOOKUP(BQ23,'DAS Thu'!$F$9:$Q$59,12,0),"Off")</f>
        <v>Off</v>
      </c>
      <c r="CJ23" s="116" t="str">
        <f>IFERROR(VLOOKUP(BQ23,'DAS Thu'!$F$9:$R$59,13,0),"Off")</f>
        <v>Off</v>
      </c>
      <c r="CK23" s="117" t="e">
        <f t="shared" si="53"/>
        <v>#VALUE!</v>
      </c>
      <c r="CL23" s="120" t="e">
        <f t="shared" si="54"/>
        <v>#VALUE!</v>
      </c>
      <c r="CM23" s="115">
        <f>IFERROR(VLOOKUP(BQ23,'DAS Fri'!$F$9:$Q$63,12,0),"Off")</f>
        <v>0.16666666666666666</v>
      </c>
      <c r="CN23" s="116">
        <f>IFERROR(VLOOKUP(BQ23,'DAS Fri'!$F$9:$R$63,13,0),"Off")</f>
        <v>0.57986111111111116</v>
      </c>
      <c r="CO23" s="117">
        <f t="shared" si="55"/>
        <v>0.42013888888888884</v>
      </c>
      <c r="CP23" s="118" t="e">
        <f t="shared" si="56"/>
        <v>#VALUE!</v>
      </c>
      <c r="CQ23" s="119">
        <f>IFERROR(VLOOKUP(BQ23,'DAS Sat'!$F$9:$Q$65,12,0),"Off")</f>
        <v>0.16666666666666666</v>
      </c>
      <c r="CR23" s="116">
        <f>IFERROR(VLOOKUP(BQ23,'DAS Sat'!$F$9:$R$65,13,0),"Off")</f>
        <v>0.57986111111111116</v>
      </c>
      <c r="CS23" s="121">
        <f t="shared" si="57"/>
        <v>0.42013888888888884</v>
      </c>
      <c r="CT23" s="118">
        <f t="shared" si="58"/>
        <v>0.58680555555555547</v>
      </c>
    </row>
    <row r="24" spans="2:98" ht="21" x14ac:dyDescent="0.45">
      <c r="B24" s="59" t="str">
        <f>'Dvr '!A26</f>
        <v xml:space="preserve">Zaki Ali Al-Hendar </v>
      </c>
      <c r="C24" s="69">
        <f>IFERROR(VLOOKUP(B24,'DAS Sun'!$F$9:$O$61,10,0),"Off")</f>
        <v>0.33333333333333326</v>
      </c>
      <c r="D24" s="97">
        <f>'Dvr '!E26</f>
        <v>0.33333333333333326</v>
      </c>
      <c r="E24" s="69">
        <f>IFERROR(VLOOKUP(B24,'DAS Mon'!$F$9:$O$49,10,0),"Off")</f>
        <v>0.33333333333333326</v>
      </c>
      <c r="F24" s="95">
        <f>'Dvr '!I26</f>
        <v>0.33333333333333326</v>
      </c>
      <c r="G24" s="66">
        <f>IFERROR(VLOOKUP(B24,'DAS Tue'!$F$9:$O$47,10,0),"Off")</f>
        <v>0.40486111111111112</v>
      </c>
      <c r="H24" s="97">
        <f>'Dvr '!M26</f>
        <v>0.40486111111111112</v>
      </c>
      <c r="I24" s="69">
        <f>IFERROR(VLOOKUP(B24,'DAS Wed'!$F$9:$O$57,10,0),"Off")</f>
        <v>0.40486111111111112</v>
      </c>
      <c r="J24" s="95">
        <f>'Dvr '!Q26</f>
        <v>0.40486111111111112</v>
      </c>
      <c r="K24" s="66">
        <f>IFERROR(VLOOKUP(B24,'DAS Thu'!$F$9:$O$59,10,0),"Off")</f>
        <v>0.40486111111111112</v>
      </c>
      <c r="L24" s="97">
        <f>'Dvr '!U26</f>
        <v>0.40486111111111112</v>
      </c>
      <c r="M24" s="69" t="str">
        <f>IFERROR(VLOOKUP(B24,'DAS Fri'!$F$9:$O$63,10,0),"Off")</f>
        <v>Off</v>
      </c>
      <c r="N24" s="95">
        <f>'Dvr '!Y26</f>
        <v>0</v>
      </c>
      <c r="O24" s="66" t="str">
        <f>IFERROR(VLOOKUP(B24,'DAS Sat'!$F$9:$O$65,10,0),"Off")</f>
        <v>Off</v>
      </c>
      <c r="P24" s="95">
        <f>'Dvr '!AC26</f>
        <v>0</v>
      </c>
      <c r="Q24" s="60">
        <f t="shared" si="6"/>
        <v>1.8812499999999999</v>
      </c>
      <c r="R24" s="61">
        <f t="shared" si="7"/>
        <v>1.8812499999999999</v>
      </c>
      <c r="S24" s="6">
        <f t="shared" si="8"/>
        <v>2</v>
      </c>
      <c r="T24" s="70"/>
      <c r="U24" s="59" t="str">
        <f>'Dvr '!A26</f>
        <v xml:space="preserve">Zaki Ali Al-Hendar </v>
      </c>
      <c r="V24" s="68" t="str">
        <f>IFERROR(VLOOKUP(U24,'DAS Sun'!$F$10:$P$59,11,0),"Off")</f>
        <v>SP</v>
      </c>
      <c r="W24" s="104">
        <f t="shared" si="9"/>
        <v>0</v>
      </c>
      <c r="X24" s="104">
        <f t="shared" si="10"/>
        <v>0</v>
      </c>
      <c r="Y24" s="73">
        <f t="shared" si="11"/>
        <v>0</v>
      </c>
      <c r="Z24" s="73" t="b">
        <f t="shared" si="12"/>
        <v>0</v>
      </c>
      <c r="AA24" s="124" t="b">
        <f t="shared" si="13"/>
        <v>0</v>
      </c>
      <c r="AB24" s="66" t="str">
        <f>IFERROR(VLOOKUP(U24,'DAS Mon'!$F$10:$P$51,11,0),"Off")</f>
        <v>SP</v>
      </c>
      <c r="AC24" s="104">
        <f t="shared" si="14"/>
        <v>0</v>
      </c>
      <c r="AD24" s="104">
        <f t="shared" si="15"/>
        <v>0</v>
      </c>
      <c r="AE24" s="73">
        <f t="shared" si="16"/>
        <v>0</v>
      </c>
      <c r="AF24" s="73" t="b">
        <f t="shared" si="17"/>
        <v>0</v>
      </c>
      <c r="AG24" s="124" t="b">
        <f t="shared" si="18"/>
        <v>0</v>
      </c>
      <c r="AH24" s="122" t="str">
        <f>IFERROR(VLOOKUP(U24,'DAS Tue'!$F$9:$P$50,11,0),"Off")</f>
        <v>MLD19&amp;2</v>
      </c>
      <c r="AI24" s="104">
        <f t="shared" si="19"/>
        <v>0</v>
      </c>
      <c r="AJ24" s="104">
        <f t="shared" si="20"/>
        <v>0</v>
      </c>
      <c r="AK24" s="73">
        <f t="shared" si="21"/>
        <v>0</v>
      </c>
      <c r="AL24" s="73" t="b">
        <f t="shared" si="22"/>
        <v>0</v>
      </c>
      <c r="AM24" s="124" t="b">
        <f t="shared" si="23"/>
        <v>0</v>
      </c>
      <c r="AN24" s="122" t="str">
        <f>IFERROR(VLOOKUP(U24,'DAS Wed'!$F$10:$P$56,11,0),"Off")</f>
        <v>MLD19&amp;2</v>
      </c>
      <c r="AO24" s="104">
        <f t="shared" si="24"/>
        <v>0</v>
      </c>
      <c r="AP24" s="104">
        <f t="shared" si="25"/>
        <v>0</v>
      </c>
      <c r="AQ24" s="73">
        <f t="shared" si="26"/>
        <v>0</v>
      </c>
      <c r="AR24" s="73" t="b">
        <f t="shared" si="27"/>
        <v>0</v>
      </c>
      <c r="AS24" s="124" t="b">
        <f t="shared" si="28"/>
        <v>0</v>
      </c>
      <c r="AT24" s="122" t="str">
        <f>IFERROR(VLOOKUP(U24,'DAS Thu'!$F$35:$P$51,11,0),"Off")</f>
        <v>MLD19&amp;22</v>
      </c>
      <c r="AU24" s="104">
        <f t="shared" si="29"/>
        <v>0</v>
      </c>
      <c r="AV24" s="104">
        <f t="shared" si="30"/>
        <v>0</v>
      </c>
      <c r="AW24" s="73">
        <f t="shared" si="31"/>
        <v>0</v>
      </c>
      <c r="AX24" s="73" t="b">
        <f t="shared" si="32"/>
        <v>0</v>
      </c>
      <c r="AY24" s="124" t="b">
        <f t="shared" si="33"/>
        <v>0</v>
      </c>
      <c r="AZ24" s="122" t="str">
        <f>IFERROR(VLOOKUP(U24,'DAS Fri'!$F$47:$P$55,11,0),"Off")</f>
        <v>Off</v>
      </c>
      <c r="BA24" s="104">
        <f t="shared" si="34"/>
        <v>0</v>
      </c>
      <c r="BB24" s="104">
        <f t="shared" si="35"/>
        <v>0</v>
      </c>
      <c r="BC24" s="73">
        <f t="shared" si="36"/>
        <v>0</v>
      </c>
      <c r="BD24" s="73" t="str">
        <f t="shared" si="37"/>
        <v>Dammam</v>
      </c>
      <c r="BE24" s="124" t="str">
        <f t="shared" si="38"/>
        <v>0</v>
      </c>
      <c r="BF24" s="122" t="str">
        <f>IFERROR(VLOOKUP(U24,'DAS Sat'!$F$9:$P$63,11,0),"Off")</f>
        <v>Off</v>
      </c>
      <c r="BG24" s="104">
        <f t="shared" si="39"/>
        <v>0</v>
      </c>
      <c r="BH24" s="104">
        <f t="shared" si="40"/>
        <v>0</v>
      </c>
      <c r="BI24" s="73">
        <f t="shared" si="41"/>
        <v>0</v>
      </c>
      <c r="BJ24" s="73" t="str">
        <f t="shared" si="42"/>
        <v>Dammam</v>
      </c>
      <c r="BK24" s="124" t="str">
        <f t="shared" si="43"/>
        <v>0</v>
      </c>
      <c r="BL24" s="60">
        <f t="shared" si="5"/>
        <v>0</v>
      </c>
      <c r="BM24" s="61">
        <v>0.1111111111111111</v>
      </c>
      <c r="BN24" s="60">
        <f t="shared" si="44"/>
        <v>0</v>
      </c>
      <c r="BO24" s="60">
        <v>0</v>
      </c>
      <c r="BQ24" s="114" t="str">
        <f>'Dvr '!A25</f>
        <v>Faisal Abdul Rahman Al Naghmosh</v>
      </c>
      <c r="BR24" s="121">
        <v>0.51180555555555562</v>
      </c>
      <c r="BS24" s="115">
        <f>IFERROR(VLOOKUP(BQ24,'DAS Sun'!$F$9:$Q$61,12,0),"Off")</f>
        <v>0.23055555555555557</v>
      </c>
      <c r="BT24" s="116">
        <f>IFERROR(VLOOKUP(BQ24,'DAS Sun'!$F$9:$R$61,13,0),"Off")</f>
        <v>0.68819444444444444</v>
      </c>
      <c r="BU24" s="117">
        <f t="shared" si="46"/>
        <v>0.31180555555555556</v>
      </c>
      <c r="BV24" s="118">
        <f t="shared" ref="BV24:BV46" si="59">BS24+BR24</f>
        <v>0.74236111111111125</v>
      </c>
      <c r="BW24" s="119" t="str">
        <f>IFERROR(VLOOKUP(BQ24,'DAS Mon'!$F$9:$Q$49,12,0),"Off")</f>
        <v>Off</v>
      </c>
      <c r="BX24" s="116" t="str">
        <f>IFERROR(VLOOKUP(BQ24,'DAS Mon'!$F$9:$R$49,13,0),"Off")</f>
        <v>Off</v>
      </c>
      <c r="BY24" s="117" t="e">
        <f t="shared" si="48"/>
        <v>#VALUE!</v>
      </c>
      <c r="BZ24" s="118" t="e">
        <f t="shared" si="45"/>
        <v>#VALUE!</v>
      </c>
      <c r="CA24" s="119" t="str">
        <f>IFERROR(VLOOKUP(BQ24,'DAS Tue'!$F$9:$Q$49,12,0),"Off")</f>
        <v>Off</v>
      </c>
      <c r="CB24" s="116" t="str">
        <f>IFERROR(VLOOKUP(BQ24,'DAS Tue'!$F$9:$R$49,13,0),"Off")</f>
        <v>Off</v>
      </c>
      <c r="CC24" s="117" t="e">
        <f t="shared" si="49"/>
        <v>#VALUE!</v>
      </c>
      <c r="CD24" s="120" t="e">
        <f t="shared" ref="CD24:CD46" si="60">CA24+BY24</f>
        <v>#VALUE!</v>
      </c>
      <c r="CE24" s="115">
        <f>IFERROR(VLOOKUP(BQ24,'DAS Wed'!$F$9:$Q$58,12,0),"Off")</f>
        <v>0.15486111111111112</v>
      </c>
      <c r="CF24" s="116">
        <f>IFERROR(VLOOKUP(BQ24,'DAS Wed'!$F$9:$R$58,13,0),"Off")</f>
        <v>0.48819444444444443</v>
      </c>
      <c r="CG24" s="117">
        <f t="shared" si="51"/>
        <v>0.51180555555555562</v>
      </c>
      <c r="CH24" s="118" t="e">
        <f t="shared" si="52"/>
        <v>#VALUE!</v>
      </c>
      <c r="CI24" s="119" t="str">
        <f>IFERROR(VLOOKUP(BQ24,'DAS Thu'!$F$9:$Q$59,12,0),"Off")</f>
        <v>Off</v>
      </c>
      <c r="CJ24" s="116" t="str">
        <f>IFERROR(VLOOKUP(BQ24,'DAS Thu'!$F$9:$R$59,13,0),"Off")</f>
        <v>Off</v>
      </c>
      <c r="CK24" s="117" t="e">
        <f t="shared" si="53"/>
        <v>#VALUE!</v>
      </c>
      <c r="CL24" s="120" t="e">
        <f t="shared" ref="CL24:CL46" si="61">CI24+CG24</f>
        <v>#VALUE!</v>
      </c>
      <c r="CM24" s="115" t="str">
        <f>IFERROR(VLOOKUP(BQ24,'DAS Fri'!$F$9:$Q$63,12,0),"Off")</f>
        <v>Off</v>
      </c>
      <c r="CN24" s="116" t="str">
        <f>IFERROR(VLOOKUP(BQ24,'DAS Fri'!$F$9:$R$63,13,0),"Off")</f>
        <v>Off</v>
      </c>
      <c r="CO24" s="117" t="e">
        <f t="shared" si="55"/>
        <v>#VALUE!</v>
      </c>
      <c r="CP24" s="118" t="e">
        <f t="shared" ref="CP24:CP46" si="62">CM24+CK24</f>
        <v>#VALUE!</v>
      </c>
      <c r="CQ24" s="119" t="str">
        <f>IFERROR(VLOOKUP(BQ24,'DAS Sat'!$F$9:$Q$65,12,0),"Off")</f>
        <v>Off</v>
      </c>
      <c r="CR24" s="116" t="str">
        <f>IFERROR(VLOOKUP(BQ24,'DAS Sat'!$F$9:$R$65,13,0),"Off")</f>
        <v>Off</v>
      </c>
      <c r="CS24" s="121" t="e">
        <f t="shared" si="57"/>
        <v>#VALUE!</v>
      </c>
      <c r="CT24" s="118" t="e">
        <f t="shared" ref="CT24:CT46" si="63">CQ24+CO24</f>
        <v>#VALUE!</v>
      </c>
    </row>
    <row r="25" spans="2:98" ht="21" x14ac:dyDescent="0.45">
      <c r="B25" s="59" t="str">
        <f>'Dvr '!A27</f>
        <v>Vacancy1</v>
      </c>
      <c r="C25" s="69" t="str">
        <f>IFERROR(VLOOKUP(B25,'DAS Sun'!$F$9:$O$61,10,0),"Off")</f>
        <v>Off</v>
      </c>
      <c r="D25" s="97">
        <f>'Dvr '!E27</f>
        <v>0</v>
      </c>
      <c r="E25" s="69" t="str">
        <f>IFERROR(VLOOKUP(B25,'DAS Mon'!$F$9:$O$49,10,0),"Off")</f>
        <v>Off</v>
      </c>
      <c r="F25" s="95">
        <f>'Dvr '!I27</f>
        <v>0</v>
      </c>
      <c r="G25" s="66" t="str">
        <f>IFERROR(VLOOKUP(B25,'DAS Tue'!$F$9:$O$47,10,0),"Off")</f>
        <v>Off</v>
      </c>
      <c r="H25" s="97">
        <f>'Dvr '!M27</f>
        <v>0.33333333333333326</v>
      </c>
      <c r="I25" s="69" t="str">
        <f>IFERROR(VLOOKUP(B25,'DAS Wed'!$F$9:$O$57,10,0),"Off")</f>
        <v>Off</v>
      </c>
      <c r="J25" s="95">
        <f>'Dvr '!Q27</f>
        <v>0.39236111111111116</v>
      </c>
      <c r="K25" s="66" t="str">
        <f>IFERROR(VLOOKUP(B25,'DAS Thu'!$F$9:$O$59,10,0),"Off")</f>
        <v>Off</v>
      </c>
      <c r="L25" s="97">
        <f>'Dvr '!U27</f>
        <v>0.33333333333333326</v>
      </c>
      <c r="M25" s="69" t="str">
        <f>IFERROR(VLOOKUP(B25,'DAS Fri'!$F$9:$O$63,10,0),"Off")</f>
        <v>Off</v>
      </c>
      <c r="N25" s="95">
        <f>'Dvr '!Y27</f>
        <v>0.33333333333333326</v>
      </c>
      <c r="O25" s="66" t="str">
        <f>IFERROR(VLOOKUP(B25,'DAS Sat'!$F$9:$O$65,10,0),"Off")</f>
        <v>Off</v>
      </c>
      <c r="P25" s="95">
        <f>'Dvr '!AC27</f>
        <v>0</v>
      </c>
      <c r="Q25" s="60">
        <f t="shared" si="6"/>
        <v>0</v>
      </c>
      <c r="R25" s="61">
        <f t="shared" si="7"/>
        <v>1.3923611111111109</v>
      </c>
      <c r="S25" s="6">
        <f t="shared" si="8"/>
        <v>7</v>
      </c>
      <c r="T25" s="70"/>
      <c r="U25" s="59" t="str">
        <f>'Dvr '!A27</f>
        <v>Vacancy1</v>
      </c>
      <c r="V25" s="68" t="str">
        <f>IFERROR(VLOOKUP(U25,'DAS Sun'!$F$10:$P$59,11,0),"Off")</f>
        <v>Off</v>
      </c>
      <c r="W25" s="104">
        <f t="shared" si="9"/>
        <v>0</v>
      </c>
      <c r="X25" s="104">
        <f t="shared" si="10"/>
        <v>0</v>
      </c>
      <c r="Y25" s="73">
        <f t="shared" si="11"/>
        <v>0</v>
      </c>
      <c r="Z25" s="73" t="str">
        <f t="shared" si="12"/>
        <v>Dammam</v>
      </c>
      <c r="AA25" s="124" t="str">
        <f t="shared" si="13"/>
        <v>0</v>
      </c>
      <c r="AB25" s="66" t="str">
        <f>IFERROR(VLOOKUP(U25,'DAS Mon'!$F$10:$P$51,11,0),"Off")</f>
        <v>Off</v>
      </c>
      <c r="AC25" s="104">
        <f t="shared" si="14"/>
        <v>0</v>
      </c>
      <c r="AD25" s="104">
        <f t="shared" si="15"/>
        <v>0</v>
      </c>
      <c r="AE25" s="73">
        <f t="shared" si="16"/>
        <v>0</v>
      </c>
      <c r="AF25" s="73" t="str">
        <f t="shared" si="17"/>
        <v>Dammam</v>
      </c>
      <c r="AG25" s="124" t="str">
        <f t="shared" si="18"/>
        <v>0</v>
      </c>
      <c r="AH25" s="122" t="str">
        <f>IFERROR(VLOOKUP(U25,'DAS Tue'!$F$9:$P$50,11,0),"Off")</f>
        <v>Off</v>
      </c>
      <c r="AI25" s="104">
        <f t="shared" si="19"/>
        <v>0</v>
      </c>
      <c r="AJ25" s="104">
        <f t="shared" si="20"/>
        <v>0</v>
      </c>
      <c r="AK25" s="73">
        <f t="shared" si="21"/>
        <v>0</v>
      </c>
      <c r="AL25" s="73" t="str">
        <f t="shared" si="22"/>
        <v>Dammam</v>
      </c>
      <c r="AM25" s="124" t="str">
        <f t="shared" si="23"/>
        <v>0</v>
      </c>
      <c r="AN25" s="122" t="str">
        <f>IFERROR(VLOOKUP(U25,'DAS Wed'!$F$10:$P$56,11,0),"Off")</f>
        <v>Off</v>
      </c>
      <c r="AO25" s="104">
        <f t="shared" si="24"/>
        <v>0</v>
      </c>
      <c r="AP25" s="104">
        <f t="shared" si="25"/>
        <v>0</v>
      </c>
      <c r="AQ25" s="73">
        <f t="shared" si="26"/>
        <v>0</v>
      </c>
      <c r="AR25" s="73" t="str">
        <f t="shared" si="27"/>
        <v>Dammam</v>
      </c>
      <c r="AS25" s="124" t="str">
        <f t="shared" si="28"/>
        <v>0</v>
      </c>
      <c r="AT25" s="122" t="str">
        <f>IFERROR(VLOOKUP(U25,'DAS Thu'!$F$35:$P$51,11,0),"Off")</f>
        <v>Off</v>
      </c>
      <c r="AU25" s="104">
        <f t="shared" si="29"/>
        <v>0</v>
      </c>
      <c r="AV25" s="104">
        <f t="shared" si="30"/>
        <v>0</v>
      </c>
      <c r="AW25" s="73">
        <f t="shared" si="31"/>
        <v>0</v>
      </c>
      <c r="AX25" s="73" t="str">
        <f t="shared" si="32"/>
        <v>Dammam</v>
      </c>
      <c r="AY25" s="124" t="str">
        <f t="shared" si="33"/>
        <v>0</v>
      </c>
      <c r="AZ25" s="122" t="str">
        <f>IFERROR(VLOOKUP(U25,'DAS Fri'!$F$47:$P$55,11,0),"Off")</f>
        <v>Off</v>
      </c>
      <c r="BA25" s="104">
        <f t="shared" si="34"/>
        <v>0</v>
      </c>
      <c r="BB25" s="104">
        <f t="shared" si="35"/>
        <v>0</v>
      </c>
      <c r="BC25" s="73">
        <f t="shared" si="36"/>
        <v>0</v>
      </c>
      <c r="BD25" s="73" t="str">
        <f t="shared" si="37"/>
        <v>Dammam</v>
      </c>
      <c r="BE25" s="124" t="str">
        <f t="shared" si="38"/>
        <v>0</v>
      </c>
      <c r="BF25" s="122" t="str">
        <f>IFERROR(VLOOKUP(U25,'DAS Sat'!$F$9:$P$63,11,0),"Off")</f>
        <v>Off</v>
      </c>
      <c r="BG25" s="104">
        <f t="shared" si="39"/>
        <v>0</v>
      </c>
      <c r="BH25" s="104">
        <f t="shared" si="40"/>
        <v>0</v>
      </c>
      <c r="BI25" s="73">
        <f t="shared" si="41"/>
        <v>0</v>
      </c>
      <c r="BJ25" s="73" t="str">
        <f t="shared" si="42"/>
        <v>Dammam</v>
      </c>
      <c r="BK25" s="124" t="str">
        <f t="shared" si="43"/>
        <v>0</v>
      </c>
      <c r="BL25" s="60">
        <f t="shared" si="5"/>
        <v>0</v>
      </c>
      <c r="BM25" s="61">
        <v>0.1111111111111111</v>
      </c>
      <c r="BN25" s="60">
        <f t="shared" si="44"/>
        <v>0</v>
      </c>
      <c r="BO25" s="60">
        <v>0</v>
      </c>
      <c r="BQ25" s="114" t="str">
        <f>'Dvr '!A26</f>
        <v xml:space="preserve">Zaki Ali Al-Hendar </v>
      </c>
      <c r="BR25" s="121" t="e">
        <v>#VALUE!</v>
      </c>
      <c r="BS25" s="115">
        <f>IFERROR(VLOOKUP(BQ25,'DAS Sun'!$F$9:$Q$61,12,0),"Off")</f>
        <v>0.91041666666666665</v>
      </c>
      <c r="BT25" s="116">
        <f>IFERROR(VLOOKUP(BQ25,'DAS Sun'!$F$9:$R$61,13,0),"Off")</f>
        <v>1.2437499999999999</v>
      </c>
      <c r="BU25" s="117">
        <f t="shared" si="46"/>
        <v>-0.24374999999999991</v>
      </c>
      <c r="BV25" s="118" t="e">
        <f t="shared" si="59"/>
        <v>#VALUE!</v>
      </c>
      <c r="BW25" s="119">
        <f>IFERROR(VLOOKUP(BQ25,'DAS Mon'!$F$9:$Q$49,12,0),"Off")</f>
        <v>0.91041666666666665</v>
      </c>
      <c r="BX25" s="116">
        <f>IFERROR(VLOOKUP(BQ25,'DAS Mon'!$F$9:$R$49,13,0),"Off")</f>
        <v>1.2437499999999999</v>
      </c>
      <c r="BY25" s="117">
        <f t="shared" si="48"/>
        <v>-0.24374999999999991</v>
      </c>
      <c r="BZ25" s="118">
        <f t="shared" si="45"/>
        <v>0.66666666666666674</v>
      </c>
      <c r="CA25" s="119">
        <f>IFERROR(VLOOKUP(BQ25,'DAS Tue'!$F$9:$Q$49,12,0),"Off")</f>
        <v>0.91041666666666665</v>
      </c>
      <c r="CB25" s="116">
        <f>IFERROR(VLOOKUP(BQ25,'DAS Tue'!$F$9:$R$49,13,0),"Off")</f>
        <v>1.3152777777777778</v>
      </c>
      <c r="CC25" s="117">
        <f t="shared" si="49"/>
        <v>-0.31527777777777777</v>
      </c>
      <c r="CD25" s="120">
        <f t="shared" si="60"/>
        <v>0.66666666666666674</v>
      </c>
      <c r="CE25" s="115">
        <f>IFERROR(VLOOKUP(BQ25,'DAS Wed'!$F$9:$Q$58,12,0),"Off")</f>
        <v>0.91041666666666665</v>
      </c>
      <c r="CF25" s="116">
        <f>IFERROR(VLOOKUP(BQ25,'DAS Wed'!$F$9:$R$58,13,0),"Off")</f>
        <v>1.3152777777777778</v>
      </c>
      <c r="CG25" s="117">
        <f t="shared" si="51"/>
        <v>-0.31527777777777777</v>
      </c>
      <c r="CH25" s="118">
        <f t="shared" si="52"/>
        <v>0.59513888888888888</v>
      </c>
      <c r="CI25" s="119">
        <f>IFERROR(VLOOKUP(BQ25,'DAS Thu'!$F$9:$Q$59,12,0),"Off")</f>
        <v>0.91041666666666665</v>
      </c>
      <c r="CJ25" s="116">
        <f>IFERROR(VLOOKUP(BQ25,'DAS Thu'!$F$9:$R$59,13,0),"Off")</f>
        <v>1.3152777777777778</v>
      </c>
      <c r="CK25" s="117">
        <f t="shared" si="53"/>
        <v>-0.31527777777777777</v>
      </c>
      <c r="CL25" s="120">
        <f t="shared" si="61"/>
        <v>0.59513888888888888</v>
      </c>
      <c r="CM25" s="115" t="str">
        <f>IFERROR(VLOOKUP(BQ25,'DAS Fri'!$F$9:$Q$63,12,0),"Off")</f>
        <v>Off</v>
      </c>
      <c r="CN25" s="116" t="str">
        <f>IFERROR(VLOOKUP(BQ25,'DAS Fri'!$F$9:$R$63,13,0),"Off")</f>
        <v>Off</v>
      </c>
      <c r="CO25" s="117" t="e">
        <f t="shared" si="55"/>
        <v>#VALUE!</v>
      </c>
      <c r="CP25" s="118" t="e">
        <f t="shared" si="62"/>
        <v>#VALUE!</v>
      </c>
      <c r="CQ25" s="119" t="str">
        <f>IFERROR(VLOOKUP(BQ25,'DAS Sat'!$F$9:$Q$65,12,0),"Off")</f>
        <v>Off</v>
      </c>
      <c r="CR25" s="116" t="str">
        <f>IFERROR(VLOOKUP(BQ25,'DAS Sat'!$F$9:$R$65,13,0),"Off")</f>
        <v>Off</v>
      </c>
      <c r="CS25" s="121" t="e">
        <f t="shared" si="57"/>
        <v>#VALUE!</v>
      </c>
      <c r="CT25" s="118" t="e">
        <f t="shared" si="63"/>
        <v>#VALUE!</v>
      </c>
    </row>
    <row r="26" spans="2:98" ht="21" x14ac:dyDescent="0.45">
      <c r="B26" s="59" t="str">
        <f>'Dvr '!A28</f>
        <v>Ali Mohammed Alhadi</v>
      </c>
      <c r="C26" s="69" t="str">
        <f>IFERROR(VLOOKUP(B26,'DAS Sun'!$F$9:$O$61,10,0),"Off")</f>
        <v>Off</v>
      </c>
      <c r="D26" s="97">
        <f>'Dvr '!E28</f>
        <v>0</v>
      </c>
      <c r="E26" s="69">
        <f>IFERROR(VLOOKUP(B26,'DAS Mon'!$F$9:$O$49,10,0),"Off")</f>
        <v>0.2104166666666667</v>
      </c>
      <c r="F26" s="95">
        <f>'Dvr '!I28</f>
        <v>0.33333333333333326</v>
      </c>
      <c r="G26" s="66">
        <f>IFERROR(VLOOKUP(B26,'DAS Tue'!$F$9:$O$47,10,0),"Off")</f>
        <v>0.20833333333333326</v>
      </c>
      <c r="H26" s="97">
        <f>'Dvr '!M28</f>
        <v>0.33333333333333326</v>
      </c>
      <c r="I26" s="69">
        <f>IFERROR(VLOOKUP(B26,'DAS Wed'!$F$9:$O$57,10,0),"Off")</f>
        <v>0.33333333333333326</v>
      </c>
      <c r="J26" s="95">
        <f>'Dvr '!Q28</f>
        <v>0.41319444444444442</v>
      </c>
      <c r="K26" s="66">
        <f>IFERROR(VLOOKUP(B26,'DAS Thu'!$F$9:$O$59,10,0),"Off")</f>
        <v>0.41319444444444442</v>
      </c>
      <c r="L26" s="97">
        <f>'Dvr '!U28</f>
        <v>0.33333333333333326</v>
      </c>
      <c r="M26" s="69" t="str">
        <f>IFERROR(VLOOKUP(B26,'DAS Fri'!$F$9:$O$63,10,0),"Off")</f>
        <v>Off</v>
      </c>
      <c r="N26" s="95">
        <f>'Dvr '!Y28</f>
        <v>0</v>
      </c>
      <c r="O26" s="66" t="str">
        <f>IFERROR(VLOOKUP(B26,'DAS Sat'!$F$9:$O$65,10,0),"Off")</f>
        <v>Off</v>
      </c>
      <c r="P26" s="95">
        <f>'Dvr '!AC28</f>
        <v>0</v>
      </c>
      <c r="Q26" s="60">
        <f t="shared" si="6"/>
        <v>1.1652777777777776</v>
      </c>
      <c r="R26" s="61">
        <f t="shared" si="7"/>
        <v>1.4131944444444442</v>
      </c>
      <c r="S26" s="6">
        <f t="shared" si="8"/>
        <v>3</v>
      </c>
      <c r="T26" s="70"/>
      <c r="U26" s="59" t="str">
        <f>'Dvr '!A28</f>
        <v>Ali Mohammed Alhadi</v>
      </c>
      <c r="V26" s="68" t="str">
        <f>IFERROR(VLOOKUP(U26,'DAS Sun'!$F$10:$P$59,11,0),"Off")</f>
        <v>Off</v>
      </c>
      <c r="W26" s="104">
        <f t="shared" si="9"/>
        <v>0</v>
      </c>
      <c r="X26" s="104">
        <f t="shared" si="10"/>
        <v>0</v>
      </c>
      <c r="Y26" s="73">
        <f t="shared" si="11"/>
        <v>0</v>
      </c>
      <c r="Z26" s="73" t="str">
        <f t="shared" si="12"/>
        <v>Dammam</v>
      </c>
      <c r="AA26" s="124" t="str">
        <f t="shared" si="13"/>
        <v>0</v>
      </c>
      <c r="AB26" s="66" t="str">
        <f>IFERROR(VLOOKUP(U26,'DAS Mon'!$F$10:$P$51,11,0),"Off")</f>
        <v>MLD13</v>
      </c>
      <c r="AC26" s="104" t="str">
        <f t="shared" si="14"/>
        <v>3:50</v>
      </c>
      <c r="AD26" s="104">
        <f t="shared" si="15"/>
        <v>0</v>
      </c>
      <c r="AE26" s="73" t="str">
        <f t="shared" si="16"/>
        <v>YES</v>
      </c>
      <c r="AF26" s="73" t="str">
        <f t="shared" si="17"/>
        <v>Riyadh1</v>
      </c>
      <c r="AG26" s="124" t="str">
        <f t="shared" si="18"/>
        <v>449</v>
      </c>
      <c r="AH26" s="122" t="str">
        <f>IFERROR(VLOOKUP(U26,'DAS Tue'!$F$9:$P$50,11,0),"Off")</f>
        <v>MLD14</v>
      </c>
      <c r="AI26" s="104" t="str">
        <f t="shared" si="19"/>
        <v>3:50</v>
      </c>
      <c r="AJ26" s="104">
        <f t="shared" si="20"/>
        <v>0</v>
      </c>
      <c r="AK26" s="73">
        <f t="shared" si="21"/>
        <v>0</v>
      </c>
      <c r="AL26" s="73" t="str">
        <f t="shared" si="22"/>
        <v>Riyadh1</v>
      </c>
      <c r="AM26" s="124" t="str">
        <f t="shared" si="23"/>
        <v>449</v>
      </c>
      <c r="AN26" s="122" t="str">
        <f>IFERROR(VLOOKUP(U26,'DAS Wed'!$F$10:$P$56,11,0),"Off")</f>
        <v>SP</v>
      </c>
      <c r="AO26" s="104">
        <f t="shared" si="24"/>
        <v>0</v>
      </c>
      <c r="AP26" s="104">
        <f t="shared" si="25"/>
        <v>0</v>
      </c>
      <c r="AQ26" s="73">
        <f t="shared" si="26"/>
        <v>0</v>
      </c>
      <c r="AR26" s="73" t="b">
        <f t="shared" si="27"/>
        <v>0</v>
      </c>
      <c r="AS26" s="124" t="b">
        <f t="shared" si="28"/>
        <v>0</v>
      </c>
      <c r="AT26" s="122" t="str">
        <f>IFERROR(VLOOKUP(U26,'DAS Thu'!$F$35:$P$51,11,0),"Off")</f>
        <v>Off</v>
      </c>
      <c r="AU26" s="104">
        <f t="shared" si="29"/>
        <v>0</v>
      </c>
      <c r="AV26" s="104">
        <f t="shared" si="30"/>
        <v>0</v>
      </c>
      <c r="AW26" s="73">
        <f t="shared" si="31"/>
        <v>0</v>
      </c>
      <c r="AX26" s="73" t="str">
        <f t="shared" si="32"/>
        <v>Dammam</v>
      </c>
      <c r="AY26" s="124" t="str">
        <f t="shared" si="33"/>
        <v>0</v>
      </c>
      <c r="AZ26" s="122" t="str">
        <f>IFERROR(VLOOKUP(U26,'DAS Fri'!$F$47:$P$55,11,0),"Off")</f>
        <v>Off</v>
      </c>
      <c r="BA26" s="104">
        <f t="shared" si="34"/>
        <v>0</v>
      </c>
      <c r="BB26" s="104">
        <f t="shared" si="35"/>
        <v>0</v>
      </c>
      <c r="BC26" s="73">
        <f t="shared" si="36"/>
        <v>0</v>
      </c>
      <c r="BD26" s="73" t="str">
        <f t="shared" si="37"/>
        <v>Dammam</v>
      </c>
      <c r="BE26" s="124" t="str">
        <f t="shared" si="38"/>
        <v>0</v>
      </c>
      <c r="BF26" s="122" t="str">
        <f>IFERROR(VLOOKUP(U26,'DAS Sat'!$F$9:$P$63,11,0),"Off")</f>
        <v>Off</v>
      </c>
      <c r="BG26" s="104">
        <f t="shared" si="39"/>
        <v>0</v>
      </c>
      <c r="BH26" s="104">
        <f t="shared" si="40"/>
        <v>0</v>
      </c>
      <c r="BI26" s="73">
        <f t="shared" si="41"/>
        <v>0</v>
      </c>
      <c r="BJ26" s="73" t="str">
        <f t="shared" si="42"/>
        <v>Dammam</v>
      </c>
      <c r="BK26" s="124" t="str">
        <f t="shared" si="43"/>
        <v>0</v>
      </c>
      <c r="BL26" s="60">
        <f t="shared" si="5"/>
        <v>0.31944444444444442</v>
      </c>
      <c r="BM26" s="61">
        <v>0.15972222222222224</v>
      </c>
      <c r="BN26" s="60">
        <f t="shared" si="44"/>
        <v>0</v>
      </c>
      <c r="BO26" s="60">
        <v>0</v>
      </c>
      <c r="BQ26" s="114" t="str">
        <f>'Dvr '!A27</f>
        <v>Vacancy1</v>
      </c>
      <c r="BR26" s="121" t="e">
        <v>#VALUE!</v>
      </c>
      <c r="BS26" s="115" t="str">
        <f>IFERROR(VLOOKUP(BQ26,'DAS Sun'!$F$9:$Q$61,12,0),"Off")</f>
        <v>Off</v>
      </c>
      <c r="BT26" s="116" t="str">
        <f>IFERROR(VLOOKUP(BQ26,'DAS Sun'!$F$9:$R$61,13,0),"Off")</f>
        <v>Off</v>
      </c>
      <c r="BU26" s="117" t="e">
        <f t="shared" si="46"/>
        <v>#VALUE!</v>
      </c>
      <c r="BV26" s="118" t="e">
        <f t="shared" si="59"/>
        <v>#VALUE!</v>
      </c>
      <c r="BW26" s="119" t="str">
        <f>IFERROR(VLOOKUP(BQ26,'DAS Mon'!$F$9:$Q$49,12,0),"Off")</f>
        <v>Off</v>
      </c>
      <c r="BX26" s="116" t="str">
        <f>IFERROR(VLOOKUP(BQ26,'DAS Mon'!$F$9:$R$49,13,0),"Off")</f>
        <v>Off</v>
      </c>
      <c r="BY26" s="117" t="e">
        <f t="shared" si="48"/>
        <v>#VALUE!</v>
      </c>
      <c r="BZ26" s="118" t="e">
        <f t="shared" si="45"/>
        <v>#VALUE!</v>
      </c>
      <c r="CA26" s="119" t="str">
        <f>IFERROR(VLOOKUP(BQ26,'DAS Tue'!$F$9:$Q$49,12,0),"Off")</f>
        <v>Off</v>
      </c>
      <c r="CB26" s="116" t="str">
        <f>IFERROR(VLOOKUP(BQ26,'DAS Tue'!$F$9:$R$49,13,0),"Off")</f>
        <v>Off</v>
      </c>
      <c r="CC26" s="117" t="e">
        <f t="shared" si="49"/>
        <v>#VALUE!</v>
      </c>
      <c r="CD26" s="120" t="e">
        <f t="shared" si="60"/>
        <v>#VALUE!</v>
      </c>
      <c r="CE26" s="115" t="str">
        <f>IFERROR(VLOOKUP(BQ26,'DAS Wed'!$F$9:$Q$58,12,0),"Off")</f>
        <v>Off</v>
      </c>
      <c r="CF26" s="116" t="str">
        <f>IFERROR(VLOOKUP(BQ26,'DAS Wed'!$F$9:$R$58,13,0),"Off")</f>
        <v>Off</v>
      </c>
      <c r="CG26" s="117" t="e">
        <f t="shared" si="51"/>
        <v>#VALUE!</v>
      </c>
      <c r="CH26" s="118" t="e">
        <f t="shared" si="52"/>
        <v>#VALUE!</v>
      </c>
      <c r="CI26" s="119" t="str">
        <f>IFERROR(VLOOKUP(BQ26,'DAS Thu'!$F$9:$Q$59,12,0),"Off")</f>
        <v>Off</v>
      </c>
      <c r="CJ26" s="116" t="str">
        <f>IFERROR(VLOOKUP(BQ26,'DAS Thu'!$F$9:$R$59,13,0),"Off")</f>
        <v>Off</v>
      </c>
      <c r="CK26" s="117" t="e">
        <f t="shared" si="53"/>
        <v>#VALUE!</v>
      </c>
      <c r="CL26" s="120" t="e">
        <f t="shared" si="61"/>
        <v>#VALUE!</v>
      </c>
      <c r="CM26" s="115" t="str">
        <f>IFERROR(VLOOKUP(BQ26,'DAS Fri'!$F$9:$Q$63,12,0),"Off")</f>
        <v>Off</v>
      </c>
      <c r="CN26" s="116" t="str">
        <f>IFERROR(VLOOKUP(BQ26,'DAS Fri'!$F$9:$R$63,13,0),"Off")</f>
        <v>Off</v>
      </c>
      <c r="CO26" s="117" t="e">
        <f t="shared" si="55"/>
        <v>#VALUE!</v>
      </c>
      <c r="CP26" s="118" t="e">
        <f t="shared" si="62"/>
        <v>#VALUE!</v>
      </c>
      <c r="CQ26" s="119" t="str">
        <f>IFERROR(VLOOKUP(BQ26,'DAS Sat'!$F$9:$Q$65,12,0),"Off")</f>
        <v>Off</v>
      </c>
      <c r="CR26" s="116" t="str">
        <f>IFERROR(VLOOKUP(BQ26,'DAS Sat'!$F$9:$R$65,13,0),"Off")</f>
        <v>Off</v>
      </c>
      <c r="CS26" s="121" t="e">
        <f t="shared" si="57"/>
        <v>#VALUE!</v>
      </c>
      <c r="CT26" s="118" t="e">
        <f t="shared" si="63"/>
        <v>#VALUE!</v>
      </c>
    </row>
    <row r="27" spans="2:98" ht="21" x14ac:dyDescent="0.45">
      <c r="B27" s="59" t="str">
        <f>'Dvr '!A29</f>
        <v>Qasim Abdullah Al-Muhanna</v>
      </c>
      <c r="C27" s="69">
        <f>IFERROR(VLOOKUP(B27,'DAS Sun'!$F$9:$O$61,10,0),"Off")</f>
        <v>0.41319444444444453</v>
      </c>
      <c r="D27" s="97">
        <f>'Dvr '!E29</f>
        <v>0.41319444444444453</v>
      </c>
      <c r="E27" s="69" t="str">
        <f>IFERROR(VLOOKUP(B27,'DAS Mon'!$F$9:$O$49,10,0),"Off")</f>
        <v>Off</v>
      </c>
      <c r="F27" s="95">
        <f>'Dvr '!I29</f>
        <v>0.41319444444444453</v>
      </c>
      <c r="G27" s="66" t="str">
        <f>IFERROR(VLOOKUP(B27,'DAS Tue'!$F$9:$O$47,10,0),"Off")</f>
        <v>Off</v>
      </c>
      <c r="H27" s="97">
        <f>'Dvr '!M29</f>
        <v>0.33333333333333326</v>
      </c>
      <c r="I27" s="69">
        <f>IFERROR(VLOOKUP(B27,'DAS Wed'!$F$9:$O$57,10,0),"Off")</f>
        <v>0.33333333333333326</v>
      </c>
      <c r="J27" s="95">
        <f>'Dvr '!Q29</f>
        <v>0.33333333333333326</v>
      </c>
      <c r="K27" s="66">
        <f>IFERROR(VLOOKUP(B27,'DAS Thu'!$F$9:$O$59,10,0),"Off")</f>
        <v>0.41319444444444453</v>
      </c>
      <c r="L27" s="97">
        <f>'Dvr '!U29</f>
        <v>0.41319444444444453</v>
      </c>
      <c r="M27" s="69" t="str">
        <f>IFERROR(VLOOKUP(B27,'DAS Fri'!$F$9:$O$63,10,0),"Off")</f>
        <v>Off</v>
      </c>
      <c r="N27" s="95">
        <f>'Dvr '!Y29</f>
        <v>0</v>
      </c>
      <c r="O27" s="66" t="str">
        <f>IFERROR(VLOOKUP(B27,'DAS Sat'!$F$9:$O$65,10,0),"Off")</f>
        <v>Off</v>
      </c>
      <c r="P27" s="95">
        <f>'Dvr '!AC29</f>
        <v>0</v>
      </c>
      <c r="Q27" s="60">
        <f t="shared" si="6"/>
        <v>1.1597222222222223</v>
      </c>
      <c r="R27" s="61">
        <f t="shared" si="7"/>
        <v>1.90625</v>
      </c>
      <c r="S27" s="6">
        <f t="shared" si="8"/>
        <v>4</v>
      </c>
      <c r="T27" s="70"/>
      <c r="U27" s="59" t="str">
        <f>'Dvr '!A29</f>
        <v>Qasim Abdullah Al-Muhanna</v>
      </c>
      <c r="V27" s="68" t="str">
        <f>IFERROR(VLOOKUP(U27,'DAS Sun'!$F$10:$P$59,11,0),"Off")</f>
        <v>DSBY 1</v>
      </c>
      <c r="W27" s="104">
        <f t="shared" si="9"/>
        <v>0</v>
      </c>
      <c r="X27" s="104">
        <f t="shared" si="10"/>
        <v>0</v>
      </c>
      <c r="Y27" s="73">
        <f t="shared" si="11"/>
        <v>0</v>
      </c>
      <c r="Z27" s="73" t="b">
        <f t="shared" si="12"/>
        <v>0</v>
      </c>
      <c r="AA27" s="124" t="b">
        <f t="shared" si="13"/>
        <v>0</v>
      </c>
      <c r="AB27" s="66" t="str">
        <f>IFERROR(VLOOKUP(U27,'DAS Mon'!$F$10:$P$51,11,0),"Off")</f>
        <v>Off</v>
      </c>
      <c r="AC27" s="104">
        <f t="shared" si="14"/>
        <v>0</v>
      </c>
      <c r="AD27" s="104">
        <f t="shared" si="15"/>
        <v>0</v>
      </c>
      <c r="AE27" s="73">
        <f t="shared" si="16"/>
        <v>0</v>
      </c>
      <c r="AF27" s="73" t="str">
        <f t="shared" si="17"/>
        <v>Dammam</v>
      </c>
      <c r="AG27" s="124" t="str">
        <f t="shared" si="18"/>
        <v>0</v>
      </c>
      <c r="AH27" s="122" t="str">
        <f>IFERROR(VLOOKUP(U27,'DAS Tue'!$F$9:$P$50,11,0),"Off")</f>
        <v>Off</v>
      </c>
      <c r="AI27" s="104">
        <f t="shared" si="19"/>
        <v>0</v>
      </c>
      <c r="AJ27" s="104">
        <f t="shared" si="20"/>
        <v>0</v>
      </c>
      <c r="AK27" s="73">
        <f t="shared" si="21"/>
        <v>0</v>
      </c>
      <c r="AL27" s="73" t="str">
        <f t="shared" si="22"/>
        <v>Dammam</v>
      </c>
      <c r="AM27" s="124" t="str">
        <f t="shared" si="23"/>
        <v>0</v>
      </c>
      <c r="AN27" s="122" t="str">
        <f>IFERROR(VLOOKUP(U27,'DAS Wed'!$F$10:$P$56,11,0),"Off")</f>
        <v>SP</v>
      </c>
      <c r="AO27" s="104">
        <f t="shared" si="24"/>
        <v>0</v>
      </c>
      <c r="AP27" s="104">
        <f t="shared" si="25"/>
        <v>0</v>
      </c>
      <c r="AQ27" s="73">
        <f t="shared" si="26"/>
        <v>0</v>
      </c>
      <c r="AR27" s="73" t="b">
        <f t="shared" si="27"/>
        <v>0</v>
      </c>
      <c r="AS27" s="124" t="b">
        <f t="shared" si="28"/>
        <v>0</v>
      </c>
      <c r="AT27" s="122" t="str">
        <f>IFERROR(VLOOKUP(U27,'DAS Thu'!$F$35:$P$51,11,0),"Off")</f>
        <v>Off</v>
      </c>
      <c r="AU27" s="104">
        <f t="shared" si="29"/>
        <v>0</v>
      </c>
      <c r="AV27" s="104">
        <f t="shared" si="30"/>
        <v>0</v>
      </c>
      <c r="AW27" s="73">
        <f t="shared" si="31"/>
        <v>0</v>
      </c>
      <c r="AX27" s="73" t="str">
        <f t="shared" si="32"/>
        <v>Dammam</v>
      </c>
      <c r="AY27" s="124" t="str">
        <f t="shared" si="33"/>
        <v>0</v>
      </c>
      <c r="AZ27" s="122" t="str">
        <f>IFERROR(VLOOKUP(U27,'DAS Fri'!$F$47:$P$55,11,0),"Off")</f>
        <v>Off</v>
      </c>
      <c r="BA27" s="104">
        <f t="shared" si="34"/>
        <v>0</v>
      </c>
      <c r="BB27" s="104">
        <f t="shared" si="35"/>
        <v>0</v>
      </c>
      <c r="BC27" s="73">
        <f t="shared" si="36"/>
        <v>0</v>
      </c>
      <c r="BD27" s="73" t="str">
        <f t="shared" si="37"/>
        <v>Dammam</v>
      </c>
      <c r="BE27" s="124" t="str">
        <f t="shared" si="38"/>
        <v>0</v>
      </c>
      <c r="BF27" s="122" t="str">
        <f>IFERROR(VLOOKUP(U27,'DAS Sat'!$F$9:$P$63,11,0),"Off")</f>
        <v>Off</v>
      </c>
      <c r="BG27" s="104">
        <f t="shared" si="39"/>
        <v>0</v>
      </c>
      <c r="BH27" s="104">
        <f t="shared" si="40"/>
        <v>0</v>
      </c>
      <c r="BI27" s="73">
        <f t="shared" si="41"/>
        <v>0</v>
      </c>
      <c r="BJ27" s="73" t="str">
        <f t="shared" si="42"/>
        <v>Dammam</v>
      </c>
      <c r="BK27" s="124" t="str">
        <f t="shared" si="43"/>
        <v>0</v>
      </c>
      <c r="BL27" s="60">
        <f t="shared" si="5"/>
        <v>0</v>
      </c>
      <c r="BM27" s="61">
        <v>0</v>
      </c>
      <c r="BN27" s="60">
        <f t="shared" si="44"/>
        <v>0</v>
      </c>
      <c r="BO27" s="60">
        <v>0</v>
      </c>
      <c r="BQ27" s="114" t="str">
        <f>'Dvr '!A28</f>
        <v>Ali Mohammed Alhadi</v>
      </c>
      <c r="BR27" s="121" t="e">
        <v>#VALUE!</v>
      </c>
      <c r="BS27" s="115" t="str">
        <f>IFERROR(VLOOKUP(BQ27,'DAS Sun'!$F$9:$Q$61,12,0),"Off")</f>
        <v>Off</v>
      </c>
      <c r="BT27" s="116" t="str">
        <f>IFERROR(VLOOKUP(BQ27,'DAS Sun'!$F$9:$R$61,13,0),"Off")</f>
        <v>Off</v>
      </c>
      <c r="BU27" s="117" t="e">
        <f t="shared" si="46"/>
        <v>#VALUE!</v>
      </c>
      <c r="BV27" s="118" t="e">
        <f t="shared" si="59"/>
        <v>#VALUE!</v>
      </c>
      <c r="BW27" s="119">
        <f>IFERROR(VLOOKUP(BQ27,'DAS Mon'!$F$9:$Q$49,12,0),"Off")</f>
        <v>0.6333333333333333</v>
      </c>
      <c r="BX27" s="116">
        <f>IFERROR(VLOOKUP(BQ27,'DAS Mon'!$F$9:$R$49,13,0),"Off")</f>
        <v>0.84375</v>
      </c>
      <c r="BY27" s="117">
        <f t="shared" si="48"/>
        <v>0.15625</v>
      </c>
      <c r="BZ27" s="118" t="e">
        <f t="shared" si="45"/>
        <v>#VALUE!</v>
      </c>
      <c r="CA27" s="119">
        <f>IFERROR(VLOOKUP(BQ27,'DAS Tue'!$F$9:$Q$49,12,0),"Off")</f>
        <v>0.68125000000000002</v>
      </c>
      <c r="CB27" s="116">
        <f>IFERROR(VLOOKUP(BQ27,'DAS Tue'!$F$9:$R$49,13,0),"Off")</f>
        <v>0.88958333333333328</v>
      </c>
      <c r="CC27" s="117">
        <f t="shared" si="49"/>
        <v>0.11041666666666672</v>
      </c>
      <c r="CD27" s="120">
        <f t="shared" si="60"/>
        <v>0.83750000000000002</v>
      </c>
      <c r="CE27" s="115">
        <f>IFERROR(VLOOKUP(BQ27,'DAS Wed'!$F$9:$Q$58,12,0),"Off")</f>
        <v>0.58333333333333337</v>
      </c>
      <c r="CF27" s="116">
        <f>IFERROR(VLOOKUP(BQ27,'DAS Wed'!$F$9:$R$58,13,0),"Off")</f>
        <v>0.91666666666666663</v>
      </c>
      <c r="CG27" s="117">
        <f t="shared" si="51"/>
        <v>8.333333333333337E-2</v>
      </c>
      <c r="CH27" s="118">
        <f t="shared" si="52"/>
        <v>0.69375000000000009</v>
      </c>
      <c r="CI27" s="119">
        <f>IFERROR(VLOOKUP(BQ27,'DAS Thu'!$F$9:$Q$59,12,0),"Off")</f>
        <v>0.57986111111111116</v>
      </c>
      <c r="CJ27" s="116">
        <f>IFERROR(VLOOKUP(BQ27,'DAS Thu'!$F$9:$R$59,13,0),"Off")</f>
        <v>0.99305555555555558</v>
      </c>
      <c r="CK27" s="117">
        <f t="shared" si="53"/>
        <v>6.9444444444444198E-3</v>
      </c>
      <c r="CL27" s="120">
        <f t="shared" si="61"/>
        <v>0.66319444444444453</v>
      </c>
      <c r="CM27" s="115" t="str">
        <f>IFERROR(VLOOKUP(BQ27,'DAS Fri'!$F$9:$Q$63,12,0),"Off")</f>
        <v>Off</v>
      </c>
      <c r="CN27" s="116" t="str">
        <f>IFERROR(VLOOKUP(BQ27,'DAS Fri'!$F$9:$R$63,13,0),"Off")</f>
        <v>Off</v>
      </c>
      <c r="CO27" s="117" t="e">
        <f t="shared" si="55"/>
        <v>#VALUE!</v>
      </c>
      <c r="CP27" s="118" t="e">
        <f t="shared" si="62"/>
        <v>#VALUE!</v>
      </c>
      <c r="CQ27" s="119" t="str">
        <f>IFERROR(VLOOKUP(BQ27,'DAS Sat'!$F$9:$Q$65,12,0),"Off")</f>
        <v>Off</v>
      </c>
      <c r="CR27" s="116" t="str">
        <f>IFERROR(VLOOKUP(BQ27,'DAS Sat'!$F$9:$R$65,13,0),"Off")</f>
        <v>Off</v>
      </c>
      <c r="CS27" s="121" t="e">
        <f t="shared" si="57"/>
        <v>#VALUE!</v>
      </c>
      <c r="CT27" s="118" t="e">
        <f t="shared" si="63"/>
        <v>#VALUE!</v>
      </c>
    </row>
    <row r="28" spans="2:98" ht="21" x14ac:dyDescent="0.45">
      <c r="B28" s="59" t="str">
        <f>'Dvr '!A30</f>
        <v>Ahmed Hussein Al snaber</v>
      </c>
      <c r="C28" s="69">
        <f>IFERROR(VLOOKUP(B28,'DAS Sun'!$F$9:$O$61,10,0),"Off")</f>
        <v>0.39236111111111116</v>
      </c>
      <c r="D28" s="97">
        <f>'Dvr '!E30</f>
        <v>0.39236111111111116</v>
      </c>
      <c r="E28" s="69">
        <f>IFERROR(VLOOKUP(B28,'DAS Mon'!$F$9:$O$49,10,0),"Off")</f>
        <v>0.33333333333333326</v>
      </c>
      <c r="F28" s="95">
        <f>'Dvr '!I30</f>
        <v>0.33333333333333326</v>
      </c>
      <c r="G28" s="66">
        <f>IFERROR(VLOOKUP(B28,'DAS Tue'!$F$9:$O$47,10,0),"Off")</f>
        <v>0.33333333333333326</v>
      </c>
      <c r="H28" s="97">
        <f>'Dvr '!M30</f>
        <v>0.33333333333333326</v>
      </c>
      <c r="I28" s="69">
        <f>IFERROR(VLOOKUP(B28,'DAS Wed'!$F$9:$O$57,10,0),"Off")</f>
        <v>0.33333333333333326</v>
      </c>
      <c r="J28" s="95">
        <f>'Dvr '!Q30</f>
        <v>0.33333333333333326</v>
      </c>
      <c r="K28" s="66" t="str">
        <f>IFERROR(VLOOKUP(B28,'DAS Thu'!$F$9:$O$59,10,0),"Off")</f>
        <v>Off</v>
      </c>
      <c r="L28" s="97">
        <f>'Dvr '!U30</f>
        <v>0</v>
      </c>
      <c r="M28" s="69" t="str">
        <f>IFERROR(VLOOKUP(B28,'DAS Fri'!$F$9:$O$63,10,0),"Off")</f>
        <v>Off</v>
      </c>
      <c r="N28" s="95">
        <f>'Dvr '!Y30</f>
        <v>0</v>
      </c>
      <c r="O28" s="66">
        <f>IFERROR(VLOOKUP(B28,'DAS Sat'!$F$9:$O$65,10,0),"Off")</f>
        <v>0.25069444444444444</v>
      </c>
      <c r="P28" s="95">
        <f>'Dvr '!AC30</f>
        <v>0.39236111111111116</v>
      </c>
      <c r="Q28" s="60">
        <f t="shared" si="6"/>
        <v>1.6430555555555553</v>
      </c>
      <c r="R28" s="61">
        <f t="shared" si="7"/>
        <v>1.7847222222222221</v>
      </c>
      <c r="S28" s="6">
        <f t="shared" si="8"/>
        <v>2</v>
      </c>
      <c r="T28" s="70"/>
      <c r="U28" s="59" t="str">
        <f>'Dvr '!A30</f>
        <v>Ahmed Hussein Al snaber</v>
      </c>
      <c r="V28" s="68" t="str">
        <f>IFERROR(VLOOKUP(U28,'DAS Sun'!$F$10:$P$59,11,0),"Off")</f>
        <v>MLD9&amp;18</v>
      </c>
      <c r="W28" s="104">
        <f t="shared" si="9"/>
        <v>0</v>
      </c>
      <c r="X28" s="104">
        <f t="shared" si="10"/>
        <v>0</v>
      </c>
      <c r="Y28" s="73">
        <f t="shared" si="11"/>
        <v>0</v>
      </c>
      <c r="Z28" s="73" t="b">
        <f t="shared" si="12"/>
        <v>0</v>
      </c>
      <c r="AA28" s="124" t="b">
        <f t="shared" si="13"/>
        <v>0</v>
      </c>
      <c r="AB28" s="66" t="str">
        <f>IFERROR(VLOOKUP(U28,'DAS Mon'!$F$10:$P$51,11,0),"Off")</f>
        <v>SP</v>
      </c>
      <c r="AC28" s="104">
        <f t="shared" si="14"/>
        <v>0</v>
      </c>
      <c r="AD28" s="104">
        <f t="shared" si="15"/>
        <v>0</v>
      </c>
      <c r="AE28" s="73">
        <f t="shared" si="16"/>
        <v>0</v>
      </c>
      <c r="AF28" s="73" t="b">
        <f t="shared" si="17"/>
        <v>0</v>
      </c>
      <c r="AG28" s="124" t="b">
        <f t="shared" si="18"/>
        <v>0</v>
      </c>
      <c r="AH28" s="122" t="str">
        <f>IFERROR(VLOOKUP(U28,'DAS Tue'!$F$9:$P$50,11,0),"Off")</f>
        <v>DDD2</v>
      </c>
      <c r="AI28" s="104" t="str">
        <f t="shared" si="19"/>
        <v>0</v>
      </c>
      <c r="AJ28" s="104" t="str">
        <f t="shared" si="20"/>
        <v>8:00</v>
      </c>
      <c r="AK28" s="73">
        <f t="shared" si="21"/>
        <v>0</v>
      </c>
      <c r="AL28" s="73" t="str">
        <f t="shared" si="22"/>
        <v>Dammam</v>
      </c>
      <c r="AM28" s="124" t="str">
        <f t="shared" si="23"/>
        <v>0</v>
      </c>
      <c r="AN28" s="122" t="str">
        <f>IFERROR(VLOOKUP(U28,'DAS Wed'!$F$10:$P$56,11,0),"Off")</f>
        <v>DDD2</v>
      </c>
      <c r="AO28" s="104" t="str">
        <f t="shared" si="24"/>
        <v>0</v>
      </c>
      <c r="AP28" s="104" t="str">
        <f t="shared" si="25"/>
        <v>8:00</v>
      </c>
      <c r="AQ28" s="73">
        <f t="shared" si="26"/>
        <v>0</v>
      </c>
      <c r="AR28" s="73" t="str">
        <f t="shared" si="27"/>
        <v>Dammam</v>
      </c>
      <c r="AS28" s="124" t="str">
        <f t="shared" si="28"/>
        <v>0</v>
      </c>
      <c r="AT28" s="122" t="str">
        <f>IFERROR(VLOOKUP(U28,'DAS Thu'!$F$35:$P$51,11,0),"Off")</f>
        <v>Off</v>
      </c>
      <c r="AU28" s="104">
        <f t="shared" si="29"/>
        <v>0</v>
      </c>
      <c r="AV28" s="104">
        <f t="shared" si="30"/>
        <v>0</v>
      </c>
      <c r="AW28" s="73">
        <f t="shared" si="31"/>
        <v>0</v>
      </c>
      <c r="AX28" s="73" t="str">
        <f t="shared" si="32"/>
        <v>Dammam</v>
      </c>
      <c r="AY28" s="124" t="str">
        <f t="shared" si="33"/>
        <v>0</v>
      </c>
      <c r="AZ28" s="122" t="str">
        <f>IFERROR(VLOOKUP(U28,'DAS Fri'!$F$47:$P$55,11,0),"Off")</f>
        <v>Off</v>
      </c>
      <c r="BA28" s="104">
        <f t="shared" si="34"/>
        <v>0</v>
      </c>
      <c r="BB28" s="104">
        <f t="shared" si="35"/>
        <v>0</v>
      </c>
      <c r="BC28" s="73">
        <f t="shared" si="36"/>
        <v>0</v>
      </c>
      <c r="BD28" s="73" t="str">
        <f t="shared" si="37"/>
        <v>Dammam</v>
      </c>
      <c r="BE28" s="124" t="str">
        <f t="shared" si="38"/>
        <v>0</v>
      </c>
      <c r="BF28" s="122" t="str">
        <f>IFERROR(VLOOKUP(U28,'DAS Sat'!$F$9:$P$63,11,0),"Off")</f>
        <v>MLD31&amp;34</v>
      </c>
      <c r="BG28" s="104">
        <f t="shared" si="39"/>
        <v>0</v>
      </c>
      <c r="BH28" s="104">
        <f t="shared" si="40"/>
        <v>0</v>
      </c>
      <c r="BI28" s="73">
        <f t="shared" si="41"/>
        <v>0</v>
      </c>
      <c r="BJ28" s="73" t="b">
        <f t="shared" si="42"/>
        <v>0</v>
      </c>
      <c r="BK28" s="124" t="b">
        <f t="shared" si="43"/>
        <v>0</v>
      </c>
      <c r="BL28" s="60">
        <f t="shared" si="5"/>
        <v>0</v>
      </c>
      <c r="BM28" s="61">
        <v>0</v>
      </c>
      <c r="BN28" s="60">
        <f t="shared" si="44"/>
        <v>0.66666666666666663</v>
      </c>
      <c r="BO28" s="60">
        <v>0.33333333333333331</v>
      </c>
      <c r="BQ28" s="114" t="str">
        <f>'Dvr '!A29</f>
        <v>Qasim Abdullah Al-Muhanna</v>
      </c>
      <c r="BR28" s="121" t="e">
        <v>#VALUE!</v>
      </c>
      <c r="BS28" s="115">
        <f>IFERROR(VLOOKUP(BQ28,'DAS Sun'!$F$9:$Q$61,12,0),"Off")</f>
        <v>0.16666666666666666</v>
      </c>
      <c r="BT28" s="116">
        <f>IFERROR(VLOOKUP(BQ28,'DAS Sun'!$F$9:$R$61,13,0),"Off")</f>
        <v>0.57986111111111116</v>
      </c>
      <c r="BU28" s="117">
        <f t="shared" si="46"/>
        <v>0.42013888888888884</v>
      </c>
      <c r="BV28" s="118" t="e">
        <f t="shared" si="59"/>
        <v>#VALUE!</v>
      </c>
      <c r="BW28" s="119" t="str">
        <f>IFERROR(VLOOKUP(BQ28,'DAS Mon'!$F$9:$Q$49,12,0),"Off")</f>
        <v>Off</v>
      </c>
      <c r="BX28" s="116" t="str">
        <f>IFERROR(VLOOKUP(BQ28,'DAS Mon'!$F$9:$R$49,13,0),"Off")</f>
        <v>Off</v>
      </c>
      <c r="BY28" s="117" t="e">
        <f t="shared" si="48"/>
        <v>#VALUE!</v>
      </c>
      <c r="BZ28" s="118" t="e">
        <f t="shared" si="45"/>
        <v>#VALUE!</v>
      </c>
      <c r="CA28" s="119" t="str">
        <f>IFERROR(VLOOKUP(BQ28,'DAS Tue'!$F$9:$Q$49,12,0),"Off")</f>
        <v>Off</v>
      </c>
      <c r="CB28" s="116" t="str">
        <f>IFERROR(VLOOKUP(BQ28,'DAS Tue'!$F$9:$R$49,13,0),"Off")</f>
        <v>Off</v>
      </c>
      <c r="CC28" s="117" t="e">
        <f t="shared" si="49"/>
        <v>#VALUE!</v>
      </c>
      <c r="CD28" s="120" t="e">
        <f t="shared" si="60"/>
        <v>#VALUE!</v>
      </c>
      <c r="CE28" s="115">
        <f>IFERROR(VLOOKUP(BQ28,'DAS Wed'!$F$9:$Q$58,12,0),"Off")</f>
        <v>0.20833333333333334</v>
      </c>
      <c r="CF28" s="116">
        <f>IFERROR(VLOOKUP(BQ28,'DAS Wed'!$F$9:$R$58,13,0),"Off")</f>
        <v>0.54166666666666663</v>
      </c>
      <c r="CG28" s="117">
        <f t="shared" si="51"/>
        <v>0.45833333333333337</v>
      </c>
      <c r="CH28" s="118" t="e">
        <f t="shared" si="52"/>
        <v>#VALUE!</v>
      </c>
      <c r="CI28" s="119">
        <f>IFERROR(VLOOKUP(BQ28,'DAS Thu'!$F$9:$Q$59,12,0),"Off")</f>
        <v>0.16666666666666666</v>
      </c>
      <c r="CJ28" s="116">
        <f>IFERROR(VLOOKUP(BQ28,'DAS Thu'!$F$9:$R$59,13,0),"Off")</f>
        <v>0.57986111111111116</v>
      </c>
      <c r="CK28" s="117">
        <f t="shared" si="53"/>
        <v>0.42013888888888884</v>
      </c>
      <c r="CL28" s="120">
        <f t="shared" si="61"/>
        <v>0.625</v>
      </c>
      <c r="CM28" s="115" t="str">
        <f>IFERROR(VLOOKUP(BQ28,'DAS Fri'!$F$9:$Q$63,12,0),"Off")</f>
        <v>Off</v>
      </c>
      <c r="CN28" s="116" t="str">
        <f>IFERROR(VLOOKUP(BQ28,'DAS Fri'!$F$9:$R$63,13,0),"Off")</f>
        <v>Off</v>
      </c>
      <c r="CO28" s="117" t="e">
        <f t="shared" si="55"/>
        <v>#VALUE!</v>
      </c>
      <c r="CP28" s="118" t="e">
        <f t="shared" si="62"/>
        <v>#VALUE!</v>
      </c>
      <c r="CQ28" s="119" t="str">
        <f>IFERROR(VLOOKUP(BQ28,'DAS Sat'!$F$9:$Q$65,12,0),"Off")</f>
        <v>Off</v>
      </c>
      <c r="CR28" s="116" t="str">
        <f>IFERROR(VLOOKUP(BQ28,'DAS Sat'!$F$9:$R$65,13,0),"Off")</f>
        <v>Off</v>
      </c>
      <c r="CS28" s="121" t="e">
        <f t="shared" si="57"/>
        <v>#VALUE!</v>
      </c>
      <c r="CT28" s="118" t="e">
        <f t="shared" si="63"/>
        <v>#VALUE!</v>
      </c>
    </row>
    <row r="29" spans="2:98" ht="21" x14ac:dyDescent="0.45">
      <c r="B29" s="59" t="str">
        <f>'Dvr '!A31</f>
        <v>Abdulaziz Mohammed Al-Omani</v>
      </c>
      <c r="C29" s="69">
        <f>IFERROR(VLOOKUP(B29,'DAS Sun'!$F$9:$O$61,10,0),"Off")</f>
        <v>0.33333333333333326</v>
      </c>
      <c r="D29" s="97">
        <f>'Dvr '!E31</f>
        <v>0.33333333333333326</v>
      </c>
      <c r="E29" s="69" t="str">
        <f>IFERROR(VLOOKUP(B29,'DAS Mon'!$F$9:$O$49,10,0),"Off")</f>
        <v>Off</v>
      </c>
      <c r="F29" s="95">
        <f>'Dvr '!I31</f>
        <v>0.39236111111111116</v>
      </c>
      <c r="G29" s="66" t="str">
        <f>IFERROR(VLOOKUP(B29,'DAS Tue'!$F$9:$O$47,10,0),"Off")</f>
        <v>Off</v>
      </c>
      <c r="H29" s="97">
        <f>'Dvr '!M31</f>
        <v>0.33333333333333326</v>
      </c>
      <c r="I29" s="69" t="str">
        <f>IFERROR(VLOOKUP(B29,'DAS Wed'!$F$9:$O$57,10,0),"Off")</f>
        <v>Off</v>
      </c>
      <c r="J29" s="95">
        <f>'Dvr '!Q31</f>
        <v>0</v>
      </c>
      <c r="K29" s="66" t="str">
        <f>IFERROR(VLOOKUP(B29,'DAS Thu'!$F$9:$O$59,10,0),"Off")</f>
        <v>Off</v>
      </c>
      <c r="L29" s="97">
        <f>'Dvr '!U31</f>
        <v>0</v>
      </c>
      <c r="M29" s="69">
        <f>IFERROR(VLOOKUP(B29,'DAS Fri'!$F$9:$O$63,10,0),"Off")</f>
        <v>0.33333333333333331</v>
      </c>
      <c r="N29" s="95">
        <f>'Dvr '!Y31</f>
        <v>0.33333333333333331</v>
      </c>
      <c r="O29" s="66">
        <f>IFERROR(VLOOKUP(B29,'DAS Sat'!$F$9:$O$65,10,0),"Off")</f>
        <v>0.33333333333333331</v>
      </c>
      <c r="P29" s="95">
        <f>'Dvr '!AC31</f>
        <v>0.33333333333333331</v>
      </c>
      <c r="Q29" s="60">
        <f t="shared" si="6"/>
        <v>0.99999999999999978</v>
      </c>
      <c r="R29" s="61">
        <f t="shared" si="7"/>
        <v>1.7256944444444442</v>
      </c>
      <c r="S29" s="6">
        <f t="shared" si="8"/>
        <v>4</v>
      </c>
      <c r="T29" s="70"/>
      <c r="U29" s="59" t="str">
        <f>'Dvr '!A31</f>
        <v>Abdulaziz Mohammed Al-Omani</v>
      </c>
      <c r="V29" s="68" t="str">
        <f>IFERROR(VLOOKUP(U29,'DAS Sun'!$F$10:$P$59,11,0),"Off")</f>
        <v>DDD2</v>
      </c>
      <c r="W29" s="104" t="str">
        <f t="shared" si="9"/>
        <v>0</v>
      </c>
      <c r="X29" s="104" t="str">
        <f t="shared" si="10"/>
        <v>8:00</v>
      </c>
      <c r="Y29" s="73">
        <f t="shared" si="11"/>
        <v>0</v>
      </c>
      <c r="Z29" s="73" t="str">
        <f t="shared" si="12"/>
        <v>Dammam</v>
      </c>
      <c r="AA29" s="124" t="str">
        <f t="shared" si="13"/>
        <v>0</v>
      </c>
      <c r="AB29" s="66" t="str">
        <f>IFERROR(VLOOKUP(U29,'DAS Mon'!$F$10:$P$51,11,0),"Off")</f>
        <v>Off</v>
      </c>
      <c r="AC29" s="104">
        <f t="shared" si="14"/>
        <v>0</v>
      </c>
      <c r="AD29" s="104">
        <f t="shared" si="15"/>
        <v>0</v>
      </c>
      <c r="AE29" s="73">
        <f t="shared" si="16"/>
        <v>0</v>
      </c>
      <c r="AF29" s="73" t="str">
        <f t="shared" si="17"/>
        <v>Dammam</v>
      </c>
      <c r="AG29" s="124" t="str">
        <f t="shared" si="18"/>
        <v>0</v>
      </c>
      <c r="AH29" s="122" t="str">
        <f>IFERROR(VLOOKUP(U29,'DAS Tue'!$F$9:$P$50,11,0),"Off")</f>
        <v>Off</v>
      </c>
      <c r="AI29" s="104">
        <f t="shared" si="19"/>
        <v>0</v>
      </c>
      <c r="AJ29" s="104">
        <f t="shared" si="20"/>
        <v>0</v>
      </c>
      <c r="AK29" s="73">
        <f t="shared" si="21"/>
        <v>0</v>
      </c>
      <c r="AL29" s="73" t="str">
        <f t="shared" si="22"/>
        <v>Dammam</v>
      </c>
      <c r="AM29" s="124" t="str">
        <f t="shared" si="23"/>
        <v>0</v>
      </c>
      <c r="AN29" s="122" t="str">
        <f>IFERROR(VLOOKUP(U29,'DAS Wed'!$F$10:$P$56,11,0),"Off")</f>
        <v>Off</v>
      </c>
      <c r="AO29" s="104">
        <f t="shared" si="24"/>
        <v>0</v>
      </c>
      <c r="AP29" s="104">
        <f t="shared" si="25"/>
        <v>0</v>
      </c>
      <c r="AQ29" s="73">
        <f t="shared" si="26"/>
        <v>0</v>
      </c>
      <c r="AR29" s="73" t="str">
        <f t="shared" si="27"/>
        <v>Dammam</v>
      </c>
      <c r="AS29" s="124" t="str">
        <f t="shared" si="28"/>
        <v>0</v>
      </c>
      <c r="AT29" s="122" t="str">
        <f>IFERROR(VLOOKUP(U29,'DAS Thu'!$F$35:$P$51,11,0),"Off")</f>
        <v>Off</v>
      </c>
      <c r="AU29" s="104">
        <f t="shared" si="29"/>
        <v>0</v>
      </c>
      <c r="AV29" s="104">
        <f t="shared" si="30"/>
        <v>0</v>
      </c>
      <c r="AW29" s="73">
        <f t="shared" si="31"/>
        <v>0</v>
      </c>
      <c r="AX29" s="73" t="str">
        <f t="shared" si="32"/>
        <v>Dammam</v>
      </c>
      <c r="AY29" s="124" t="str">
        <f t="shared" si="33"/>
        <v>0</v>
      </c>
      <c r="AZ29" s="122" t="str">
        <f>IFERROR(VLOOKUP(U29,'DAS Fri'!$F$47:$P$55,11,0),"Off")</f>
        <v>Off</v>
      </c>
      <c r="BA29" s="104">
        <f t="shared" si="34"/>
        <v>0</v>
      </c>
      <c r="BB29" s="104">
        <f t="shared" si="35"/>
        <v>0</v>
      </c>
      <c r="BC29" s="73">
        <f t="shared" si="36"/>
        <v>0</v>
      </c>
      <c r="BD29" s="73" t="str">
        <f t="shared" si="37"/>
        <v>Dammam</v>
      </c>
      <c r="BE29" s="124" t="str">
        <f t="shared" si="38"/>
        <v>0</v>
      </c>
      <c r="BF29" s="122" t="str">
        <f>IFERROR(VLOOKUP(U29,'DAS Sat'!$F$9:$P$63,11,0),"Off")</f>
        <v>SP</v>
      </c>
      <c r="BG29" s="104">
        <f t="shared" si="39"/>
        <v>0</v>
      </c>
      <c r="BH29" s="104">
        <f t="shared" si="40"/>
        <v>0</v>
      </c>
      <c r="BI29" s="73">
        <f t="shared" si="41"/>
        <v>0</v>
      </c>
      <c r="BJ29" s="73" t="b">
        <f t="shared" si="42"/>
        <v>0</v>
      </c>
      <c r="BK29" s="124" t="b">
        <f t="shared" si="43"/>
        <v>0</v>
      </c>
      <c r="BL29" s="60">
        <f t="shared" si="5"/>
        <v>0</v>
      </c>
      <c r="BM29" s="61">
        <v>0</v>
      </c>
      <c r="BN29" s="60">
        <f t="shared" si="44"/>
        <v>0.33333333333333331</v>
      </c>
      <c r="BO29" s="60">
        <v>0</v>
      </c>
      <c r="BQ29" s="114" t="str">
        <f>'Dvr '!A30</f>
        <v>Ahmed Hussein Al snaber</v>
      </c>
      <c r="BR29" s="121" t="e">
        <v>#VALUE!</v>
      </c>
      <c r="BS29" s="115">
        <f>IFERROR(VLOOKUP(BQ29,'DAS Sun'!$F$9:$Q$61,12,0),"Off")</f>
        <v>0.60277777777777775</v>
      </c>
      <c r="BT29" s="116">
        <f>IFERROR(VLOOKUP(BQ29,'DAS Sun'!$F$9:$R$61,13,0),"Off")</f>
        <v>0.99513888888888891</v>
      </c>
      <c r="BU29" s="117">
        <f t="shared" si="46"/>
        <v>4.8611111111110938E-3</v>
      </c>
      <c r="BV29" s="118" t="e">
        <f t="shared" si="59"/>
        <v>#VALUE!</v>
      </c>
      <c r="BW29" s="119">
        <f>IFERROR(VLOOKUP(BQ29,'DAS Mon'!$F$9:$Q$49,12,0),"Off")</f>
        <v>0.58333333333333337</v>
      </c>
      <c r="BX29" s="116">
        <f>IFERROR(VLOOKUP(BQ29,'DAS Mon'!$F$9:$R$49,13,0),"Off")</f>
        <v>0.91666666666666663</v>
      </c>
      <c r="BY29" s="117">
        <f t="shared" si="48"/>
        <v>8.333333333333337E-2</v>
      </c>
      <c r="BZ29" s="118">
        <f t="shared" si="45"/>
        <v>0.58819444444444446</v>
      </c>
      <c r="CA29" s="119">
        <f>IFERROR(VLOOKUP(BQ29,'DAS Tue'!$F$9:$Q$49,12,0),"Off")</f>
        <v>0.58333333333333337</v>
      </c>
      <c r="CB29" s="116">
        <f>IFERROR(VLOOKUP(BQ29,'DAS Tue'!$F$9:$R$49,13,0),"Off")</f>
        <v>0.91666666666666663</v>
      </c>
      <c r="CC29" s="117">
        <f t="shared" si="49"/>
        <v>8.333333333333337E-2</v>
      </c>
      <c r="CD29" s="120">
        <f t="shared" si="60"/>
        <v>0.66666666666666674</v>
      </c>
      <c r="CE29" s="115">
        <f>IFERROR(VLOOKUP(BQ29,'DAS Wed'!$F$9:$Q$58,12,0),"Off")</f>
        <v>0.58333333333333337</v>
      </c>
      <c r="CF29" s="116">
        <f>IFERROR(VLOOKUP(BQ29,'DAS Wed'!$F$9:$R$58,13,0),"Off")</f>
        <v>0.91666666666666663</v>
      </c>
      <c r="CG29" s="117">
        <f t="shared" si="51"/>
        <v>8.333333333333337E-2</v>
      </c>
      <c r="CH29" s="118">
        <f t="shared" si="52"/>
        <v>0.66666666666666674</v>
      </c>
      <c r="CI29" s="119" t="str">
        <f>IFERROR(VLOOKUP(BQ29,'DAS Thu'!$F$9:$Q$59,12,0),"Off")</f>
        <v>Off</v>
      </c>
      <c r="CJ29" s="116" t="str">
        <f>IFERROR(VLOOKUP(BQ29,'DAS Thu'!$F$9:$R$59,13,0),"Off")</f>
        <v>Off</v>
      </c>
      <c r="CK29" s="117" t="e">
        <f t="shared" si="53"/>
        <v>#VALUE!</v>
      </c>
      <c r="CL29" s="120" t="e">
        <f t="shared" si="61"/>
        <v>#VALUE!</v>
      </c>
      <c r="CM29" s="115" t="str">
        <f>IFERROR(VLOOKUP(BQ29,'DAS Fri'!$F$9:$Q$63,12,0),"Off")</f>
        <v>Off</v>
      </c>
      <c r="CN29" s="116" t="str">
        <f>IFERROR(VLOOKUP(BQ29,'DAS Fri'!$F$9:$R$63,13,0),"Off")</f>
        <v>Off</v>
      </c>
      <c r="CO29" s="117" t="e">
        <f t="shared" si="55"/>
        <v>#VALUE!</v>
      </c>
      <c r="CP29" s="118" t="e">
        <f t="shared" si="62"/>
        <v>#VALUE!</v>
      </c>
      <c r="CQ29" s="119">
        <f>IFERROR(VLOOKUP(BQ29,'DAS Sat'!$F$9:$Q$65,12,0),"Off")</f>
        <v>0.71458333333333335</v>
      </c>
      <c r="CR29" s="116">
        <f>IFERROR(VLOOKUP(BQ29,'DAS Sat'!$F$9:$R$65,13,0),"Off")</f>
        <v>0.96527777777777779</v>
      </c>
      <c r="CS29" s="121">
        <f t="shared" si="57"/>
        <v>3.472222222222221E-2</v>
      </c>
      <c r="CT29" s="118" t="e">
        <f t="shared" si="63"/>
        <v>#VALUE!</v>
      </c>
    </row>
    <row r="30" spans="2:98" ht="21" x14ac:dyDescent="0.45">
      <c r="B30" s="59" t="str">
        <f>'Dvr '!A32</f>
        <v xml:space="preserve">Jamaan Ali Al-Zahrani </v>
      </c>
      <c r="C30" s="69">
        <f>IFERROR(VLOOKUP(B30,'DAS Sun'!$F$9:$O$61,10,0),"Off")</f>
        <v>0.25</v>
      </c>
      <c r="D30" s="97">
        <f>'Dvr '!E32</f>
        <v>0.33333333333333331</v>
      </c>
      <c r="E30" s="69" t="str">
        <f>IFERROR(VLOOKUP(B30,'DAS Mon'!$F$9:$O$49,10,0),"Off")</f>
        <v>Off</v>
      </c>
      <c r="F30" s="95">
        <f>'Dvr '!I32</f>
        <v>0.33333333333333331</v>
      </c>
      <c r="G30" s="66" t="str">
        <f>IFERROR(VLOOKUP(B30,'DAS Tue'!$F$9:$O$47,10,0),"Off")</f>
        <v>Off</v>
      </c>
      <c r="H30" s="97">
        <f>'Dvr '!M32</f>
        <v>0.45763888888888887</v>
      </c>
      <c r="I30" s="69" t="str">
        <f>IFERROR(VLOOKUP(B30,'DAS Wed'!$F$9:$O$57,10,0),"Off")</f>
        <v>Off</v>
      </c>
      <c r="J30" s="95">
        <f>'Dvr '!Q32</f>
        <v>0</v>
      </c>
      <c r="K30" s="66" t="str">
        <f>IFERROR(VLOOKUP(B30,'DAS Thu'!$F$9:$O$59,10,0),"Off")</f>
        <v>Off</v>
      </c>
      <c r="L30" s="97">
        <f>'Dvr '!U32</f>
        <v>0</v>
      </c>
      <c r="M30" s="69" t="str">
        <f>IFERROR(VLOOKUP(B30,'DAS Fri'!$F$9:$O$63,10,0),"Off")</f>
        <v>Off</v>
      </c>
      <c r="N30" s="95">
        <f>'Dvr '!Y32</f>
        <v>0.33333333333333326</v>
      </c>
      <c r="O30" s="66">
        <f>IFERROR(VLOOKUP(B30,'DAS Sat'!$F$9:$O$65,10,0),"Off")</f>
        <v>0.33333333333333326</v>
      </c>
      <c r="P30" s="95">
        <f>'Dvr '!AC32</f>
        <v>0.40486111111111112</v>
      </c>
      <c r="Q30" s="60">
        <f t="shared" si="6"/>
        <v>0.58333333333333326</v>
      </c>
      <c r="R30" s="61">
        <f t="shared" si="7"/>
        <v>1.8624999999999998</v>
      </c>
      <c r="S30" s="6">
        <f t="shared" si="8"/>
        <v>5</v>
      </c>
      <c r="T30" s="70"/>
      <c r="U30" s="59" t="str">
        <f>'Dvr '!A32</f>
        <v xml:space="preserve">Jamaan Ali Al-Zahrani </v>
      </c>
      <c r="V30" s="68" t="str">
        <f>IFERROR(VLOOKUP(U30,'DAS Sun'!$F$10:$P$59,11,0),"Off")</f>
        <v>SP</v>
      </c>
      <c r="W30" s="104">
        <f t="shared" si="9"/>
        <v>0</v>
      </c>
      <c r="X30" s="104">
        <f t="shared" si="10"/>
        <v>0</v>
      </c>
      <c r="Y30" s="73">
        <f t="shared" si="11"/>
        <v>0</v>
      </c>
      <c r="Z30" s="73" t="b">
        <f t="shared" si="12"/>
        <v>0</v>
      </c>
      <c r="AA30" s="124" t="b">
        <f t="shared" si="13"/>
        <v>0</v>
      </c>
      <c r="AB30" s="66" t="str">
        <f>IFERROR(VLOOKUP(U30,'DAS Mon'!$F$10:$P$51,11,0),"Off")</f>
        <v>Off</v>
      </c>
      <c r="AC30" s="104">
        <f t="shared" si="14"/>
        <v>0</v>
      </c>
      <c r="AD30" s="104">
        <f t="shared" si="15"/>
        <v>0</v>
      </c>
      <c r="AE30" s="73">
        <f t="shared" si="16"/>
        <v>0</v>
      </c>
      <c r="AF30" s="73" t="str">
        <f t="shared" si="17"/>
        <v>Dammam</v>
      </c>
      <c r="AG30" s="124" t="str">
        <f t="shared" si="18"/>
        <v>0</v>
      </c>
      <c r="AH30" s="122" t="str">
        <f>IFERROR(VLOOKUP(U30,'DAS Tue'!$F$9:$P$50,11,0),"Off")</f>
        <v>Off</v>
      </c>
      <c r="AI30" s="104">
        <f t="shared" si="19"/>
        <v>0</v>
      </c>
      <c r="AJ30" s="104">
        <f t="shared" si="20"/>
        <v>0</v>
      </c>
      <c r="AK30" s="73">
        <f t="shared" si="21"/>
        <v>0</v>
      </c>
      <c r="AL30" s="73" t="str">
        <f t="shared" si="22"/>
        <v>Dammam</v>
      </c>
      <c r="AM30" s="124" t="str">
        <f t="shared" si="23"/>
        <v>0</v>
      </c>
      <c r="AN30" s="122" t="str">
        <f>IFERROR(VLOOKUP(U30,'DAS Wed'!$F$10:$P$56,11,0),"Off")</f>
        <v>Off</v>
      </c>
      <c r="AO30" s="104">
        <f t="shared" si="24"/>
        <v>0</v>
      </c>
      <c r="AP30" s="104">
        <f t="shared" si="25"/>
        <v>0</v>
      </c>
      <c r="AQ30" s="73">
        <f t="shared" si="26"/>
        <v>0</v>
      </c>
      <c r="AR30" s="73" t="str">
        <f t="shared" si="27"/>
        <v>Dammam</v>
      </c>
      <c r="AS30" s="124" t="str">
        <f t="shared" si="28"/>
        <v>0</v>
      </c>
      <c r="AT30" s="122" t="str">
        <f>IFERROR(VLOOKUP(U30,'DAS Thu'!$F$35:$P$51,11,0),"Off")</f>
        <v>Off</v>
      </c>
      <c r="AU30" s="104">
        <f t="shared" si="29"/>
        <v>0</v>
      </c>
      <c r="AV30" s="104">
        <f t="shared" si="30"/>
        <v>0</v>
      </c>
      <c r="AW30" s="73">
        <f t="shared" si="31"/>
        <v>0</v>
      </c>
      <c r="AX30" s="73" t="str">
        <f t="shared" si="32"/>
        <v>Dammam</v>
      </c>
      <c r="AY30" s="124" t="str">
        <f t="shared" si="33"/>
        <v>0</v>
      </c>
      <c r="AZ30" s="122" t="str">
        <f>IFERROR(VLOOKUP(U30,'DAS Fri'!$F$47:$P$55,11,0),"Off")</f>
        <v>Off</v>
      </c>
      <c r="BA30" s="104">
        <f t="shared" si="34"/>
        <v>0</v>
      </c>
      <c r="BB30" s="104">
        <f t="shared" si="35"/>
        <v>0</v>
      </c>
      <c r="BC30" s="73">
        <f t="shared" si="36"/>
        <v>0</v>
      </c>
      <c r="BD30" s="73" t="str">
        <f t="shared" si="37"/>
        <v>Dammam</v>
      </c>
      <c r="BE30" s="124" t="str">
        <f t="shared" si="38"/>
        <v>0</v>
      </c>
      <c r="BF30" s="122" t="str">
        <f>IFERROR(VLOOKUP(U30,'DAS Sat'!$F$9:$P$63,11,0),"Off")</f>
        <v>SP</v>
      </c>
      <c r="BG30" s="104">
        <f t="shared" si="39"/>
        <v>0</v>
      </c>
      <c r="BH30" s="104">
        <f t="shared" si="40"/>
        <v>0</v>
      </c>
      <c r="BI30" s="73">
        <f t="shared" si="41"/>
        <v>0</v>
      </c>
      <c r="BJ30" s="73" t="b">
        <f t="shared" si="42"/>
        <v>0</v>
      </c>
      <c r="BK30" s="124" t="b">
        <f t="shared" si="43"/>
        <v>0</v>
      </c>
      <c r="BL30" s="60">
        <f t="shared" si="5"/>
        <v>0</v>
      </c>
      <c r="BM30" s="61">
        <v>0</v>
      </c>
      <c r="BN30" s="60">
        <f t="shared" si="44"/>
        <v>0</v>
      </c>
      <c r="BO30" s="60">
        <v>0</v>
      </c>
      <c r="BQ30" s="114" t="str">
        <f>'Dvr '!A31</f>
        <v>Abdulaziz Mohammed Al-Omani</v>
      </c>
      <c r="BR30" s="121">
        <v>4.8611111111110938E-3</v>
      </c>
      <c r="BS30" s="115">
        <f>IFERROR(VLOOKUP(BQ30,'DAS Sun'!$F$9:$Q$61,12,0),"Off")</f>
        <v>0.58333333333333337</v>
      </c>
      <c r="BT30" s="116">
        <f>IFERROR(VLOOKUP(BQ30,'DAS Sun'!$F$9:$R$61,13,0),"Off")</f>
        <v>0.91666666666666663</v>
      </c>
      <c r="BU30" s="117">
        <f t="shared" si="46"/>
        <v>8.333333333333337E-2</v>
      </c>
      <c r="BV30" s="118">
        <f t="shared" si="59"/>
        <v>0.58819444444444446</v>
      </c>
      <c r="BW30" s="119" t="str">
        <f>IFERROR(VLOOKUP(BQ30,'DAS Mon'!$F$9:$Q$49,12,0),"Off")</f>
        <v>Off</v>
      </c>
      <c r="BX30" s="116" t="str">
        <f>IFERROR(VLOOKUP(BQ30,'DAS Mon'!$F$9:$R$49,13,0),"Off")</f>
        <v>Off</v>
      </c>
      <c r="BY30" s="117" t="e">
        <f t="shared" si="48"/>
        <v>#VALUE!</v>
      </c>
      <c r="BZ30" s="118" t="e">
        <f t="shared" si="45"/>
        <v>#VALUE!</v>
      </c>
      <c r="CA30" s="119" t="str">
        <f>IFERROR(VLOOKUP(BQ30,'DAS Tue'!$F$9:$Q$49,12,0),"Off")</f>
        <v>Off</v>
      </c>
      <c r="CB30" s="116" t="str">
        <f>IFERROR(VLOOKUP(BQ30,'DAS Tue'!$F$9:$R$49,13,0),"Off")</f>
        <v>Off</v>
      </c>
      <c r="CC30" s="117" t="e">
        <f t="shared" si="49"/>
        <v>#VALUE!</v>
      </c>
      <c r="CD30" s="120" t="e">
        <f t="shared" si="60"/>
        <v>#VALUE!</v>
      </c>
      <c r="CE30" s="115" t="str">
        <f>IFERROR(VLOOKUP(BQ30,'DAS Wed'!$F$9:$Q$58,12,0),"Off")</f>
        <v>Off</v>
      </c>
      <c r="CF30" s="116" t="str">
        <f>IFERROR(VLOOKUP(BQ30,'DAS Wed'!$F$9:$R$58,13,0),"Off")</f>
        <v>Off</v>
      </c>
      <c r="CG30" s="117" t="e">
        <f t="shared" si="51"/>
        <v>#VALUE!</v>
      </c>
      <c r="CH30" s="118" t="e">
        <f t="shared" si="52"/>
        <v>#VALUE!</v>
      </c>
      <c r="CI30" s="119" t="str">
        <f>IFERROR(VLOOKUP(BQ30,'DAS Thu'!$F$9:$Q$59,12,0),"Off")</f>
        <v>Off</v>
      </c>
      <c r="CJ30" s="116" t="str">
        <f>IFERROR(VLOOKUP(BQ30,'DAS Thu'!$F$9:$R$59,13,0),"Off")</f>
        <v>Off</v>
      </c>
      <c r="CK30" s="117" t="e">
        <f t="shared" si="53"/>
        <v>#VALUE!</v>
      </c>
      <c r="CL30" s="120" t="e">
        <f t="shared" si="61"/>
        <v>#VALUE!</v>
      </c>
      <c r="CM30" s="115">
        <f>IFERROR(VLOOKUP(BQ30,'DAS Fri'!$F$9:$Q$63,12,0),"Off")</f>
        <v>0.15486111111111112</v>
      </c>
      <c r="CN30" s="116">
        <f>IFERROR(VLOOKUP(BQ30,'DAS Fri'!$F$9:$R$63,13,0),"Off")</f>
        <v>0.48819444444444443</v>
      </c>
      <c r="CO30" s="117">
        <f t="shared" si="55"/>
        <v>0.51180555555555562</v>
      </c>
      <c r="CP30" s="118" t="e">
        <f t="shared" si="62"/>
        <v>#VALUE!</v>
      </c>
      <c r="CQ30" s="119">
        <f>IFERROR(VLOOKUP(BQ30,'DAS Sat'!$F$9:$Q$65,12,0),"Off")</f>
        <v>0.15486111111111112</v>
      </c>
      <c r="CR30" s="116">
        <f>IFERROR(VLOOKUP(BQ30,'DAS Sat'!$F$9:$R$65,13,0),"Off")</f>
        <v>0.48819444444444443</v>
      </c>
      <c r="CS30" s="121">
        <f t="shared" si="57"/>
        <v>0.51180555555555562</v>
      </c>
      <c r="CT30" s="118">
        <f t="shared" si="63"/>
        <v>0.66666666666666674</v>
      </c>
    </row>
    <row r="31" spans="2:98" ht="21" x14ac:dyDescent="0.45">
      <c r="B31" s="59" t="str">
        <f>'Dvr '!A33</f>
        <v>Suleiman Yahya Ghazwani</v>
      </c>
      <c r="C31" s="69">
        <f>IFERROR(VLOOKUP(B31,'DAS Sun'!$F$9:$O$61,10,0),"Off")</f>
        <v>0.40486111111111112</v>
      </c>
      <c r="D31" s="97">
        <f>'Dvr '!E33</f>
        <v>0.40486111111111112</v>
      </c>
      <c r="E31" s="69">
        <f>IFERROR(VLOOKUP(B31,'DAS Mon'!$F$9:$O$49,10,0),"Off")</f>
        <v>0.40486111111111112</v>
      </c>
      <c r="F31" s="95">
        <f>'Dvr '!I33</f>
        <v>0.40486111111111112</v>
      </c>
      <c r="G31" s="66" t="str">
        <f>IFERROR(VLOOKUP(B31,'DAS Tue'!$F$9:$O$47,10,0),"Off")</f>
        <v>Off</v>
      </c>
      <c r="H31" s="97">
        <f>'Dvr '!M33</f>
        <v>0</v>
      </c>
      <c r="I31" s="69" t="str">
        <f>IFERROR(VLOOKUP(B31,'DAS Wed'!$F$9:$O$57,10,0),"Off")</f>
        <v>Off</v>
      </c>
      <c r="J31" s="95">
        <f>'Dvr '!Q33</f>
        <v>0</v>
      </c>
      <c r="K31" s="66" t="str">
        <f>IFERROR(VLOOKUP(B31,'DAS Thu'!$F$9:$O$59,10,0),"Off")</f>
        <v>Off</v>
      </c>
      <c r="L31" s="97">
        <f>'Dvr '!U33</f>
        <v>0</v>
      </c>
      <c r="M31" s="69">
        <f>IFERROR(VLOOKUP(B31,'DAS Fri'!$F$9:$O$63,10,0),"Off")</f>
        <v>0.33333333333333326</v>
      </c>
      <c r="N31" s="95">
        <f>'Dvr '!Y33</f>
        <v>0.33333333333333326</v>
      </c>
      <c r="O31" s="66">
        <f>IFERROR(VLOOKUP(B31,'DAS Sat'!$F$9:$O$65,10,0),"Off")</f>
        <v>0.33333333333333326</v>
      </c>
      <c r="P31" s="95">
        <f>'Dvr '!AC33</f>
        <v>0.33333333333333326</v>
      </c>
      <c r="Q31" s="60">
        <f t="shared" si="6"/>
        <v>1.4763888888888888</v>
      </c>
      <c r="R31" s="61">
        <f t="shared" si="7"/>
        <v>1.4763888888888888</v>
      </c>
      <c r="S31" s="6">
        <f t="shared" si="8"/>
        <v>3</v>
      </c>
      <c r="T31" s="70"/>
      <c r="U31" s="59" t="str">
        <f>'Dvr '!A33</f>
        <v>Suleiman Yahya Ghazwani</v>
      </c>
      <c r="V31" s="68" t="str">
        <f>IFERROR(VLOOKUP(U31,'DAS Sun'!$F$10:$P$59,11,0),"Off")</f>
        <v>MLD19&amp;2</v>
      </c>
      <c r="W31" s="104">
        <f t="shared" si="9"/>
        <v>0</v>
      </c>
      <c r="X31" s="104">
        <f t="shared" si="10"/>
        <v>0</v>
      </c>
      <c r="Y31" s="73">
        <f t="shared" si="11"/>
        <v>0</v>
      </c>
      <c r="Z31" s="73" t="b">
        <f t="shared" si="12"/>
        <v>0</v>
      </c>
      <c r="AA31" s="124" t="b">
        <f t="shared" si="13"/>
        <v>0</v>
      </c>
      <c r="AB31" s="66" t="str">
        <f>IFERROR(VLOOKUP(U31,'DAS Mon'!$F$10:$P$51,11,0),"Off")</f>
        <v>MLD19&amp;2</v>
      </c>
      <c r="AC31" s="104">
        <f t="shared" si="14"/>
        <v>0</v>
      </c>
      <c r="AD31" s="104">
        <f t="shared" si="15"/>
        <v>0</v>
      </c>
      <c r="AE31" s="73">
        <f t="shared" si="16"/>
        <v>0</v>
      </c>
      <c r="AF31" s="73" t="b">
        <f t="shared" si="17"/>
        <v>0</v>
      </c>
      <c r="AG31" s="124" t="b">
        <f t="shared" si="18"/>
        <v>0</v>
      </c>
      <c r="AH31" s="122" t="str">
        <f>IFERROR(VLOOKUP(U31,'DAS Tue'!$F$9:$P$50,11,0),"Off")</f>
        <v>Off</v>
      </c>
      <c r="AI31" s="104">
        <f t="shared" si="19"/>
        <v>0</v>
      </c>
      <c r="AJ31" s="104">
        <f t="shared" si="20"/>
        <v>0</v>
      </c>
      <c r="AK31" s="73">
        <f t="shared" si="21"/>
        <v>0</v>
      </c>
      <c r="AL31" s="73" t="str">
        <f t="shared" si="22"/>
        <v>Dammam</v>
      </c>
      <c r="AM31" s="124" t="str">
        <f t="shared" si="23"/>
        <v>0</v>
      </c>
      <c r="AN31" s="122" t="str">
        <f>IFERROR(VLOOKUP(U31,'DAS Wed'!$F$10:$P$56,11,0),"Off")</f>
        <v>Off</v>
      </c>
      <c r="AO31" s="104">
        <f t="shared" si="24"/>
        <v>0</v>
      </c>
      <c r="AP31" s="104">
        <f t="shared" si="25"/>
        <v>0</v>
      </c>
      <c r="AQ31" s="73">
        <f t="shared" si="26"/>
        <v>0</v>
      </c>
      <c r="AR31" s="73" t="str">
        <f t="shared" si="27"/>
        <v>Dammam</v>
      </c>
      <c r="AS31" s="124" t="str">
        <f t="shared" si="28"/>
        <v>0</v>
      </c>
      <c r="AT31" s="122" t="str">
        <f>IFERROR(VLOOKUP(U31,'DAS Thu'!$F$35:$P$51,11,0),"Off")</f>
        <v>Off</v>
      </c>
      <c r="AU31" s="104">
        <f t="shared" si="29"/>
        <v>0</v>
      </c>
      <c r="AV31" s="104">
        <f t="shared" si="30"/>
        <v>0</v>
      </c>
      <c r="AW31" s="73">
        <f t="shared" si="31"/>
        <v>0</v>
      </c>
      <c r="AX31" s="73" t="str">
        <f t="shared" si="32"/>
        <v>Dammam</v>
      </c>
      <c r="AY31" s="124" t="str">
        <f t="shared" si="33"/>
        <v>0</v>
      </c>
      <c r="AZ31" s="122" t="str">
        <f>IFERROR(VLOOKUP(U31,'DAS Fri'!$F$47:$P$55,11,0),"Off")</f>
        <v>Off</v>
      </c>
      <c r="BA31" s="104">
        <f t="shared" si="34"/>
        <v>0</v>
      </c>
      <c r="BB31" s="104">
        <f t="shared" si="35"/>
        <v>0</v>
      </c>
      <c r="BC31" s="73">
        <f t="shared" si="36"/>
        <v>0</v>
      </c>
      <c r="BD31" s="73" t="str">
        <f t="shared" si="37"/>
        <v>Dammam</v>
      </c>
      <c r="BE31" s="124" t="str">
        <f t="shared" si="38"/>
        <v>0</v>
      </c>
      <c r="BF31" s="122" t="str">
        <f>IFERROR(VLOOKUP(U31,'DAS Sat'!$F$9:$P$63,11,0),"Off")</f>
        <v>DDD2</v>
      </c>
      <c r="BG31" s="104" t="str">
        <f t="shared" si="39"/>
        <v>0</v>
      </c>
      <c r="BH31" s="104" t="str">
        <f t="shared" si="40"/>
        <v>8:00</v>
      </c>
      <c r="BI31" s="73">
        <f t="shared" si="41"/>
        <v>0</v>
      </c>
      <c r="BJ31" s="73" t="str">
        <f t="shared" si="42"/>
        <v>Dammam</v>
      </c>
      <c r="BK31" s="124" t="str">
        <f t="shared" si="43"/>
        <v>0</v>
      </c>
      <c r="BL31" s="60">
        <f t="shared" si="5"/>
        <v>0</v>
      </c>
      <c r="BM31" s="61">
        <v>0</v>
      </c>
      <c r="BN31" s="60">
        <f t="shared" si="44"/>
        <v>0.33333333333333331</v>
      </c>
      <c r="BO31" s="60">
        <v>0.33333333333333331</v>
      </c>
      <c r="BQ31" s="114" t="str">
        <f>'Dvr '!A32</f>
        <v xml:space="preserve">Jamaan Ali Al-Zahrani </v>
      </c>
      <c r="BR31" s="121">
        <v>8.333333333333337E-2</v>
      </c>
      <c r="BS31" s="115">
        <f>IFERROR(VLOOKUP(BQ31,'DAS Sun'!$F$9:$Q$61,12,0),"Off")</f>
        <v>0.58333333333333337</v>
      </c>
      <c r="BT31" s="116">
        <f>IFERROR(VLOOKUP(BQ31,'DAS Sun'!$F$9:$R$61,13,0),"Off")</f>
        <v>0.83333333333333337</v>
      </c>
      <c r="BU31" s="117">
        <f t="shared" si="46"/>
        <v>0.16666666666666663</v>
      </c>
      <c r="BV31" s="118">
        <f t="shared" si="59"/>
        <v>0.66666666666666674</v>
      </c>
      <c r="BW31" s="119" t="str">
        <f>IFERROR(VLOOKUP(BQ31,'DAS Mon'!$F$9:$Q$49,12,0),"Off")</f>
        <v>Off</v>
      </c>
      <c r="BX31" s="116" t="str">
        <f>IFERROR(VLOOKUP(BQ31,'DAS Mon'!$F$9:$R$49,13,0),"Off")</f>
        <v>Off</v>
      </c>
      <c r="BY31" s="117" t="e">
        <f t="shared" si="48"/>
        <v>#VALUE!</v>
      </c>
      <c r="BZ31" s="118" t="e">
        <f t="shared" si="45"/>
        <v>#VALUE!</v>
      </c>
      <c r="CA31" s="119" t="str">
        <f>IFERROR(VLOOKUP(BQ31,'DAS Tue'!$F$9:$Q$49,12,0),"Off")</f>
        <v>Off</v>
      </c>
      <c r="CB31" s="116" t="str">
        <f>IFERROR(VLOOKUP(BQ31,'DAS Tue'!$F$9:$R$49,13,0),"Off")</f>
        <v>Off</v>
      </c>
      <c r="CC31" s="117" t="e">
        <f t="shared" si="49"/>
        <v>#VALUE!</v>
      </c>
      <c r="CD31" s="120" t="e">
        <f t="shared" si="60"/>
        <v>#VALUE!</v>
      </c>
      <c r="CE31" s="115" t="str">
        <f>IFERROR(VLOOKUP(BQ31,'DAS Wed'!$F$9:$Q$58,12,0),"Off")</f>
        <v>Off</v>
      </c>
      <c r="CF31" s="116" t="str">
        <f>IFERROR(VLOOKUP(BQ31,'DAS Wed'!$F$9:$R$58,13,0),"Off")</f>
        <v>Off</v>
      </c>
      <c r="CG31" s="117" t="e">
        <f t="shared" si="51"/>
        <v>#VALUE!</v>
      </c>
      <c r="CH31" s="118" t="e">
        <f t="shared" si="52"/>
        <v>#VALUE!</v>
      </c>
      <c r="CI31" s="119" t="str">
        <f>IFERROR(VLOOKUP(BQ31,'DAS Thu'!$F$9:$Q$59,12,0),"Off")</f>
        <v>Off</v>
      </c>
      <c r="CJ31" s="116" t="str">
        <f>IFERROR(VLOOKUP(BQ31,'DAS Thu'!$F$9:$R$59,13,0),"Off")</f>
        <v>Off</v>
      </c>
      <c r="CK31" s="117" t="e">
        <f t="shared" si="53"/>
        <v>#VALUE!</v>
      </c>
      <c r="CL31" s="120" t="e">
        <f t="shared" si="61"/>
        <v>#VALUE!</v>
      </c>
      <c r="CM31" s="115" t="str">
        <f>IFERROR(VLOOKUP(BQ31,'DAS Fri'!$F$9:$Q$63,12,0),"Off")</f>
        <v>Off</v>
      </c>
      <c r="CN31" s="116" t="str">
        <f>IFERROR(VLOOKUP(BQ31,'DAS Fri'!$F$9:$R$63,13,0),"Off")</f>
        <v>Off</v>
      </c>
      <c r="CO31" s="117" t="e">
        <f t="shared" si="55"/>
        <v>#VALUE!</v>
      </c>
      <c r="CP31" s="118" t="e">
        <f t="shared" si="62"/>
        <v>#VALUE!</v>
      </c>
      <c r="CQ31" s="119">
        <f>IFERROR(VLOOKUP(BQ31,'DAS Sat'!$F$9:$Q$65,12,0),"Off")</f>
        <v>0.91041666666666665</v>
      </c>
      <c r="CR31" s="116">
        <f>IFERROR(VLOOKUP(BQ31,'DAS Sat'!$F$9:$R$65,13,0),"Off")</f>
        <v>1.2437499999999999</v>
      </c>
      <c r="CS31" s="121">
        <f t="shared" si="57"/>
        <v>-0.24374999999999991</v>
      </c>
      <c r="CT31" s="118" t="e">
        <f t="shared" si="63"/>
        <v>#VALUE!</v>
      </c>
    </row>
    <row r="32" spans="2:98" ht="21" x14ac:dyDescent="0.45">
      <c r="B32" s="59" t="str">
        <f>'Dvr '!A37</f>
        <v>Ali Saad Al-Ruwayjih</v>
      </c>
      <c r="C32" s="69" t="str">
        <f>IFERROR(VLOOKUP(B32,'DAS Sun'!$F$9:$O$61,10,0),"Off")</f>
        <v>Off</v>
      </c>
      <c r="D32" s="97">
        <f>'Dvr '!E37</f>
        <v>0</v>
      </c>
      <c r="E32" s="69" t="str">
        <f>IFERROR(VLOOKUP(B32,'DAS Mon'!$F$9:$O$49,10,0),"Off")</f>
        <v>Off</v>
      </c>
      <c r="F32" s="95">
        <f>'Dvr '!I37</f>
        <v>0</v>
      </c>
      <c r="G32" s="66">
        <f>IFERROR(VLOOKUP(B32,'DAS Tue'!$F$9:$O$47,10,0),"Off")</f>
        <v>0.39583333333333326</v>
      </c>
      <c r="H32" s="97">
        <f>'Dvr '!M37</f>
        <v>0.39583333333333326</v>
      </c>
      <c r="I32" s="69">
        <f>IFERROR(VLOOKUP(B32,'DAS Wed'!$F$9:$O$57,10,0),"Off")</f>
        <v>0.39583333333333326</v>
      </c>
      <c r="J32" s="95">
        <f>'Dvr '!Q37</f>
        <v>0.39583333333333326</v>
      </c>
      <c r="K32" s="66">
        <f>IFERROR(VLOOKUP(B32,'DAS Thu'!$F$9:$O$59,10,0),"Off")</f>
        <v>0.39583333333333326</v>
      </c>
      <c r="L32" s="97">
        <f>'Dvr '!U37</f>
        <v>0.39583333333333326</v>
      </c>
      <c r="M32" s="69">
        <f>IFERROR(VLOOKUP(B32,'DAS Fri'!$F$9:$O$63,10,0),"Off")</f>
        <v>0.39583333333333326</v>
      </c>
      <c r="N32" s="95">
        <f>'Dvr '!Y37</f>
        <v>0.39583333333333326</v>
      </c>
      <c r="O32" s="66">
        <f>IFERROR(VLOOKUP(B32,'DAS Sat'!$F$9:$O$65,10,0),"Off")</f>
        <v>0.39583333333333326</v>
      </c>
      <c r="P32" s="95">
        <f>'Dvr '!AC37</f>
        <v>0.39583333333333326</v>
      </c>
      <c r="Q32" s="60">
        <f t="shared" si="6"/>
        <v>1.9791666666666663</v>
      </c>
      <c r="R32" s="61">
        <f t="shared" si="7"/>
        <v>1.9791666666666663</v>
      </c>
      <c r="S32" s="6">
        <f t="shared" si="8"/>
        <v>2</v>
      </c>
      <c r="T32" s="70"/>
      <c r="U32" s="59" t="str">
        <f>'Dvr '!A37</f>
        <v>Ali Saad Al-Ruwayjih</v>
      </c>
      <c r="V32" s="68" t="str">
        <f>IFERROR(VLOOKUP(U32,'DAS Sun'!$F$10:$P$59,11,0),"Off")</f>
        <v>Off</v>
      </c>
      <c r="W32" s="104">
        <f t="shared" si="9"/>
        <v>0</v>
      </c>
      <c r="X32" s="104">
        <f t="shared" si="10"/>
        <v>0</v>
      </c>
      <c r="Y32" s="73">
        <f t="shared" si="11"/>
        <v>0</v>
      </c>
      <c r="Z32" s="73" t="str">
        <f t="shared" si="12"/>
        <v>Dammam</v>
      </c>
      <c r="AA32" s="124" t="str">
        <f t="shared" si="13"/>
        <v>0</v>
      </c>
      <c r="AB32" s="66" t="str">
        <f>IFERROR(VLOOKUP(U32,'DAS Mon'!$F$10:$P$51,11,0),"Off")</f>
        <v>Off</v>
      </c>
      <c r="AC32" s="104">
        <f t="shared" si="14"/>
        <v>0</v>
      </c>
      <c r="AD32" s="104">
        <f t="shared" si="15"/>
        <v>0</v>
      </c>
      <c r="AE32" s="73">
        <f t="shared" si="16"/>
        <v>0</v>
      </c>
      <c r="AF32" s="73" t="str">
        <f t="shared" si="17"/>
        <v>Dammam</v>
      </c>
      <c r="AG32" s="124" t="str">
        <f t="shared" si="18"/>
        <v>0</v>
      </c>
      <c r="AH32" s="122" t="str">
        <f>IFERROR(VLOOKUP(U32,'DAS Tue'!$F$9:$P$50,11,0),"Off")</f>
        <v>HSBY 1</v>
      </c>
      <c r="AI32" s="104">
        <f t="shared" si="19"/>
        <v>0</v>
      </c>
      <c r="AJ32" s="104">
        <f t="shared" si="20"/>
        <v>0</v>
      </c>
      <c r="AK32" s="73">
        <f t="shared" si="21"/>
        <v>0</v>
      </c>
      <c r="AL32" s="73" t="b">
        <f t="shared" si="22"/>
        <v>0</v>
      </c>
      <c r="AM32" s="124" t="b">
        <f t="shared" si="23"/>
        <v>0</v>
      </c>
      <c r="AN32" s="122" t="str">
        <f>IFERROR(VLOOKUP(U32,'DAS Wed'!$F$10:$P$56,11,0),"Off")</f>
        <v>HSBY 1</v>
      </c>
      <c r="AO32" s="104">
        <f t="shared" si="24"/>
        <v>0</v>
      </c>
      <c r="AP32" s="104">
        <f t="shared" si="25"/>
        <v>0</v>
      </c>
      <c r="AQ32" s="73">
        <f t="shared" si="26"/>
        <v>0</v>
      </c>
      <c r="AR32" s="73" t="b">
        <f t="shared" si="27"/>
        <v>0</v>
      </c>
      <c r="AS32" s="124" t="b">
        <f t="shared" si="28"/>
        <v>0</v>
      </c>
      <c r="AT32" s="122" t="str">
        <f>IFERROR(VLOOKUP(U32,'DAS Thu'!$F$35:$P$51,11,0),"Off")</f>
        <v>Off</v>
      </c>
      <c r="AU32" s="104">
        <f t="shared" si="29"/>
        <v>0</v>
      </c>
      <c r="AV32" s="104">
        <f t="shared" si="30"/>
        <v>0</v>
      </c>
      <c r="AW32" s="73">
        <f t="shared" si="31"/>
        <v>0</v>
      </c>
      <c r="AX32" s="73" t="str">
        <f t="shared" si="32"/>
        <v>Dammam</v>
      </c>
      <c r="AY32" s="124" t="str">
        <f t="shared" si="33"/>
        <v>0</v>
      </c>
      <c r="AZ32" s="122" t="str">
        <f>IFERROR(VLOOKUP(U32,'DAS Fri'!$F$47:$P$55,11,0),"Off")</f>
        <v>Off</v>
      </c>
      <c r="BA32" s="104">
        <f t="shared" si="34"/>
        <v>0</v>
      </c>
      <c r="BB32" s="104">
        <f t="shared" si="35"/>
        <v>0</v>
      </c>
      <c r="BC32" s="73">
        <f t="shared" si="36"/>
        <v>0</v>
      </c>
      <c r="BD32" s="73" t="str">
        <f t="shared" si="37"/>
        <v>Dammam</v>
      </c>
      <c r="BE32" s="124" t="str">
        <f t="shared" si="38"/>
        <v>0</v>
      </c>
      <c r="BF32" s="122" t="str">
        <f>IFERROR(VLOOKUP(U32,'DAS Sat'!$F$9:$P$63,11,0),"Off")</f>
        <v>HSBY 1</v>
      </c>
      <c r="BG32" s="104">
        <f t="shared" si="39"/>
        <v>0</v>
      </c>
      <c r="BH32" s="104">
        <f t="shared" si="40"/>
        <v>0</v>
      </c>
      <c r="BI32" s="73">
        <f t="shared" si="41"/>
        <v>0</v>
      </c>
      <c r="BJ32" s="73" t="b">
        <f t="shared" si="42"/>
        <v>0</v>
      </c>
      <c r="BK32" s="124" t="b">
        <f t="shared" si="43"/>
        <v>0</v>
      </c>
      <c r="BL32" s="60">
        <f t="shared" si="5"/>
        <v>0</v>
      </c>
      <c r="BM32" s="61">
        <v>0</v>
      </c>
      <c r="BN32" s="60">
        <f t="shared" si="44"/>
        <v>0</v>
      </c>
      <c r="BO32" s="60">
        <v>0</v>
      </c>
      <c r="BQ32" s="114" t="str">
        <f>'Dvr '!A33</f>
        <v>Suleiman Yahya Ghazwani</v>
      </c>
      <c r="BR32" s="121">
        <v>-0.31527777777777777</v>
      </c>
      <c r="BS32" s="115">
        <f>IFERROR(VLOOKUP(BQ32,'DAS Sun'!$F$9:$Q$61,12,0),"Off")</f>
        <v>0.91041666666666665</v>
      </c>
      <c r="BT32" s="116">
        <f>IFERROR(VLOOKUP(BQ32,'DAS Sun'!$F$9:$R$61,13,0),"Off")</f>
        <v>1.3152777777777778</v>
      </c>
      <c r="BU32" s="117">
        <f t="shared" si="46"/>
        <v>-0.31527777777777777</v>
      </c>
      <c r="BV32" s="118">
        <f t="shared" si="59"/>
        <v>0.59513888888888888</v>
      </c>
      <c r="BW32" s="119">
        <f>IFERROR(VLOOKUP(BQ32,'DAS Mon'!$F$9:$Q$49,12,0),"Off")</f>
        <v>0.91041666666666665</v>
      </c>
      <c r="BX32" s="116">
        <f>IFERROR(VLOOKUP(BQ32,'DAS Mon'!$F$9:$R$49,13,0),"Off")</f>
        <v>1.3152777777777778</v>
      </c>
      <c r="BY32" s="117">
        <f t="shared" si="48"/>
        <v>-0.31527777777777777</v>
      </c>
      <c r="BZ32" s="118">
        <f t="shared" si="45"/>
        <v>0.59513888888888888</v>
      </c>
      <c r="CA32" s="119" t="str">
        <f>IFERROR(VLOOKUP(BQ32,'DAS Tue'!$F$9:$Q$49,12,0),"Off")</f>
        <v>Off</v>
      </c>
      <c r="CB32" s="116" t="str">
        <f>IFERROR(VLOOKUP(BQ32,'DAS Tue'!$F$9:$R$49,13,0),"Off")</f>
        <v>Off</v>
      </c>
      <c r="CC32" s="117" t="e">
        <f t="shared" si="49"/>
        <v>#VALUE!</v>
      </c>
      <c r="CD32" s="120" t="e">
        <f t="shared" si="60"/>
        <v>#VALUE!</v>
      </c>
      <c r="CE32" s="115" t="str">
        <f>IFERROR(VLOOKUP(BQ32,'DAS Wed'!$F$9:$Q$58,12,0),"Off")</f>
        <v>Off</v>
      </c>
      <c r="CF32" s="116" t="str">
        <f>IFERROR(VLOOKUP(BQ32,'DAS Wed'!$F$9:$R$58,13,0),"Off")</f>
        <v>Off</v>
      </c>
      <c r="CG32" s="117" t="e">
        <f t="shared" si="51"/>
        <v>#VALUE!</v>
      </c>
      <c r="CH32" s="118" t="e">
        <f t="shared" si="52"/>
        <v>#VALUE!</v>
      </c>
      <c r="CI32" s="119" t="str">
        <f>IFERROR(VLOOKUP(BQ32,'DAS Thu'!$F$9:$Q$59,12,0),"Off")</f>
        <v>Off</v>
      </c>
      <c r="CJ32" s="116" t="str">
        <f>IFERROR(VLOOKUP(BQ32,'DAS Thu'!$F$9:$R$59,13,0),"Off")</f>
        <v>Off</v>
      </c>
      <c r="CK32" s="117" t="e">
        <f t="shared" si="53"/>
        <v>#VALUE!</v>
      </c>
      <c r="CL32" s="120" t="e">
        <f t="shared" si="61"/>
        <v>#VALUE!</v>
      </c>
      <c r="CM32" s="115">
        <f>IFERROR(VLOOKUP(BQ32,'DAS Fri'!$F$9:$Q$63,12,0),"Off")</f>
        <v>0.58333333333333337</v>
      </c>
      <c r="CN32" s="116">
        <f>IFERROR(VLOOKUP(BQ32,'DAS Fri'!$F$9:$R$63,13,0),"Off")</f>
        <v>0.91666666666666663</v>
      </c>
      <c r="CO32" s="117">
        <f t="shared" si="55"/>
        <v>8.333333333333337E-2</v>
      </c>
      <c r="CP32" s="118" t="e">
        <f t="shared" si="62"/>
        <v>#VALUE!</v>
      </c>
      <c r="CQ32" s="119">
        <f>IFERROR(VLOOKUP(BQ32,'DAS Sat'!$F$9:$Q$65,12,0),"Off")</f>
        <v>0.58333333333333337</v>
      </c>
      <c r="CR32" s="116">
        <f>IFERROR(VLOOKUP(BQ32,'DAS Sat'!$F$9:$R$65,13,0),"Off")</f>
        <v>0.91666666666666663</v>
      </c>
      <c r="CS32" s="121">
        <f t="shared" si="57"/>
        <v>8.333333333333337E-2</v>
      </c>
      <c r="CT32" s="118">
        <f t="shared" si="63"/>
        <v>0.66666666666666674</v>
      </c>
    </row>
    <row r="33" spans="2:98" ht="21" x14ac:dyDescent="0.45">
      <c r="B33" s="59" t="str">
        <f>'Dvr '!A38</f>
        <v xml:space="preserve">Ahmed Mohammed Al-Mubarak </v>
      </c>
      <c r="C33" s="69">
        <f>IFERROR(VLOOKUP(B33,'DAS Sun'!$F$9:$O$61,10,0),"Off")</f>
        <v>0.39583333333333326</v>
      </c>
      <c r="D33" s="97">
        <f>'Dvr '!E38</f>
        <v>0.39583333333333326</v>
      </c>
      <c r="E33" s="69">
        <f>IFERROR(VLOOKUP(B33,'DAS Mon'!$F$9:$O$49,10,0),"Off")</f>
        <v>0.39583333333333326</v>
      </c>
      <c r="F33" s="95">
        <f>'Dvr '!I38</f>
        <v>0.39583333333333326</v>
      </c>
      <c r="G33" s="66" t="str">
        <f>IFERROR(VLOOKUP(B33,'DAS Tue'!$F$9:$O$47,10,0),"Off")</f>
        <v>Off</v>
      </c>
      <c r="H33" s="97">
        <f>'Dvr '!M38</f>
        <v>0</v>
      </c>
      <c r="I33" s="69" t="str">
        <f>IFERROR(VLOOKUP(B33,'DAS Wed'!$F$9:$O$57,10,0),"Off")</f>
        <v>Off</v>
      </c>
      <c r="J33" s="95">
        <f>'Dvr '!Q38</f>
        <v>0</v>
      </c>
      <c r="K33" s="66" t="str">
        <f>IFERROR(VLOOKUP(B33,'DAS Thu'!$F$9:$O$59,10,0),"Off")</f>
        <v>Off</v>
      </c>
      <c r="L33" s="97">
        <f>'Dvr '!U38</f>
        <v>0</v>
      </c>
      <c r="M33" s="69">
        <f>IFERROR(VLOOKUP(B33,'DAS Fri'!$F$9:$O$63,10,0),"Off")</f>
        <v>0.25069444444444444</v>
      </c>
      <c r="N33" s="95">
        <f>'Dvr '!Y38</f>
        <v>0.3923611111111111</v>
      </c>
      <c r="O33" s="66">
        <f>IFERROR(VLOOKUP(B33,'DAS Sat'!$F$9:$O$65,10,0),"Off")</f>
        <v>0.33333333333333326</v>
      </c>
      <c r="P33" s="95">
        <f>'Dvr '!AC38</f>
        <v>0.33333333333333326</v>
      </c>
      <c r="Q33" s="60">
        <f t="shared" si="6"/>
        <v>1.3756944444444443</v>
      </c>
      <c r="R33" s="61">
        <f t="shared" si="7"/>
        <v>1.5173611111111109</v>
      </c>
      <c r="S33" s="6">
        <f t="shared" si="8"/>
        <v>3</v>
      </c>
      <c r="T33" s="70"/>
      <c r="U33" s="59" t="str">
        <f>'Dvr '!A38</f>
        <v xml:space="preserve">Ahmed Mohammed Al-Mubarak </v>
      </c>
      <c r="V33" s="68" t="str">
        <f>IFERROR(VLOOKUP(U33,'DAS Sun'!$F$10:$P$59,11,0),"Off")</f>
        <v>HSBY 1</v>
      </c>
      <c r="W33" s="104">
        <f t="shared" si="9"/>
        <v>0</v>
      </c>
      <c r="X33" s="104">
        <f t="shared" si="10"/>
        <v>0</v>
      </c>
      <c r="Y33" s="73">
        <f t="shared" si="11"/>
        <v>0</v>
      </c>
      <c r="Z33" s="73" t="b">
        <f t="shared" si="12"/>
        <v>0</v>
      </c>
      <c r="AA33" s="124" t="b">
        <f t="shared" si="13"/>
        <v>0</v>
      </c>
      <c r="AB33" s="66" t="str">
        <f>IFERROR(VLOOKUP(U33,'DAS Mon'!$F$10:$P$51,11,0),"Off")</f>
        <v>HSBY 1</v>
      </c>
      <c r="AC33" s="104">
        <f t="shared" si="14"/>
        <v>0</v>
      </c>
      <c r="AD33" s="104">
        <f t="shared" si="15"/>
        <v>0</v>
      </c>
      <c r="AE33" s="73">
        <f t="shared" si="16"/>
        <v>0</v>
      </c>
      <c r="AF33" s="73" t="b">
        <f t="shared" si="17"/>
        <v>0</v>
      </c>
      <c r="AG33" s="124" t="b">
        <f t="shared" si="18"/>
        <v>0</v>
      </c>
      <c r="AH33" s="122" t="str">
        <f>IFERROR(VLOOKUP(U33,'DAS Tue'!$F$9:$P$50,11,0),"Off")</f>
        <v>Off</v>
      </c>
      <c r="AI33" s="104">
        <f t="shared" si="19"/>
        <v>0</v>
      </c>
      <c r="AJ33" s="104">
        <f t="shared" si="20"/>
        <v>0</v>
      </c>
      <c r="AK33" s="73">
        <f t="shared" si="21"/>
        <v>0</v>
      </c>
      <c r="AL33" s="73" t="str">
        <f t="shared" si="22"/>
        <v>Dammam</v>
      </c>
      <c r="AM33" s="124" t="str">
        <f t="shared" si="23"/>
        <v>0</v>
      </c>
      <c r="AN33" s="122" t="str">
        <f>IFERROR(VLOOKUP(U33,'DAS Wed'!$F$10:$P$56,11,0),"Off")</f>
        <v>Off</v>
      </c>
      <c r="AO33" s="104">
        <f t="shared" si="24"/>
        <v>0</v>
      </c>
      <c r="AP33" s="104">
        <f t="shared" si="25"/>
        <v>0</v>
      </c>
      <c r="AQ33" s="73">
        <f t="shared" si="26"/>
        <v>0</v>
      </c>
      <c r="AR33" s="73" t="str">
        <f t="shared" si="27"/>
        <v>Dammam</v>
      </c>
      <c r="AS33" s="124" t="str">
        <f t="shared" si="28"/>
        <v>0</v>
      </c>
      <c r="AT33" s="122" t="str">
        <f>IFERROR(VLOOKUP(U33,'DAS Thu'!$F$35:$P$51,11,0),"Off")</f>
        <v>Off</v>
      </c>
      <c r="AU33" s="104">
        <f t="shared" si="29"/>
        <v>0</v>
      </c>
      <c r="AV33" s="104">
        <f t="shared" si="30"/>
        <v>0</v>
      </c>
      <c r="AW33" s="73">
        <f t="shared" si="31"/>
        <v>0</v>
      </c>
      <c r="AX33" s="73" t="str">
        <f t="shared" si="32"/>
        <v>Dammam</v>
      </c>
      <c r="AY33" s="124" t="str">
        <f t="shared" si="33"/>
        <v>0</v>
      </c>
      <c r="AZ33" s="122" t="str">
        <f>IFERROR(VLOOKUP(U33,'DAS Fri'!$F$47:$P$55,11,0),"Off")</f>
        <v>Off</v>
      </c>
      <c r="BA33" s="104">
        <f t="shared" si="34"/>
        <v>0</v>
      </c>
      <c r="BB33" s="104">
        <f t="shared" si="35"/>
        <v>0</v>
      </c>
      <c r="BC33" s="73">
        <f t="shared" si="36"/>
        <v>0</v>
      </c>
      <c r="BD33" s="73" t="str">
        <f t="shared" si="37"/>
        <v>Dammam</v>
      </c>
      <c r="BE33" s="124" t="str">
        <f t="shared" si="38"/>
        <v>0</v>
      </c>
      <c r="BF33" s="122" t="str">
        <f>IFERROR(VLOOKUP(U33,'DAS Sat'!$F$9:$P$63,11,0),"Off")</f>
        <v>DDD2</v>
      </c>
      <c r="BG33" s="104" t="str">
        <f t="shared" si="39"/>
        <v>0</v>
      </c>
      <c r="BH33" s="104" t="str">
        <f t="shared" si="40"/>
        <v>8:00</v>
      </c>
      <c r="BI33" s="73">
        <f t="shared" si="41"/>
        <v>0</v>
      </c>
      <c r="BJ33" s="73" t="str">
        <f t="shared" si="42"/>
        <v>Dammam</v>
      </c>
      <c r="BK33" s="124" t="str">
        <f t="shared" si="43"/>
        <v>0</v>
      </c>
      <c r="BL33" s="60">
        <f t="shared" si="5"/>
        <v>0</v>
      </c>
      <c r="BM33" s="61">
        <v>0</v>
      </c>
      <c r="BN33" s="60">
        <f t="shared" si="44"/>
        <v>0.33333333333333331</v>
      </c>
      <c r="BO33" s="60">
        <v>0</v>
      </c>
      <c r="BQ33" s="114" t="str">
        <f>'Dvr '!A37</f>
        <v>Ali Saad Al-Ruwayjih</v>
      </c>
      <c r="BR33" s="121">
        <v>-0.24374999999999991</v>
      </c>
      <c r="BS33" s="115" t="str">
        <f>IFERROR(VLOOKUP(BQ33,'DAS Sun'!$F$9:$Q$61,12,0),"Off")</f>
        <v>Off</v>
      </c>
      <c r="BT33" s="116" t="str">
        <f>IFERROR(VLOOKUP(BQ33,'DAS Sun'!$F$9:$R$61,13,0),"Off")</f>
        <v>Off</v>
      </c>
      <c r="BU33" s="117" t="e">
        <f t="shared" si="46"/>
        <v>#VALUE!</v>
      </c>
      <c r="BV33" s="118" t="e">
        <f t="shared" si="59"/>
        <v>#VALUE!</v>
      </c>
      <c r="BW33" s="119" t="str">
        <f>IFERROR(VLOOKUP(BQ33,'DAS Mon'!$F$9:$Q$49,12,0),"Off")</f>
        <v>Off</v>
      </c>
      <c r="BX33" s="116" t="str">
        <f>IFERROR(VLOOKUP(BQ33,'DAS Mon'!$F$9:$R$49,13,0),"Off")</f>
        <v>Off</v>
      </c>
      <c r="BY33" s="117" t="e">
        <f t="shared" si="48"/>
        <v>#VALUE!</v>
      </c>
      <c r="BZ33" s="118" t="e">
        <f t="shared" si="45"/>
        <v>#VALUE!</v>
      </c>
      <c r="CA33" s="119">
        <f>IFERROR(VLOOKUP(BQ33,'DAS Tue'!$F$9:$Q$49,12,0),"Off")</f>
        <v>0.20833333333333334</v>
      </c>
      <c r="CB33" s="116">
        <f>IFERROR(VLOOKUP(BQ33,'DAS Tue'!$F$9:$R$49,13,0),"Off")</f>
        <v>0.60416666666666663</v>
      </c>
      <c r="CC33" s="117">
        <f t="shared" si="49"/>
        <v>0.39583333333333337</v>
      </c>
      <c r="CD33" s="120" t="e">
        <f t="shared" si="60"/>
        <v>#VALUE!</v>
      </c>
      <c r="CE33" s="115">
        <f>IFERROR(VLOOKUP(BQ33,'DAS Wed'!$F$9:$Q$58,12,0),"Off")</f>
        <v>0.20833333333333334</v>
      </c>
      <c r="CF33" s="116">
        <f>IFERROR(VLOOKUP(BQ33,'DAS Wed'!$F$9:$R$58,13,0),"Off")</f>
        <v>0.60416666666666663</v>
      </c>
      <c r="CG33" s="117">
        <f t="shared" si="51"/>
        <v>0.39583333333333337</v>
      </c>
      <c r="CH33" s="118">
        <f t="shared" si="52"/>
        <v>0.60416666666666674</v>
      </c>
      <c r="CI33" s="119">
        <f>IFERROR(VLOOKUP(BQ33,'DAS Thu'!$F$9:$Q$59,12,0),"Off")</f>
        <v>0.20833333333333334</v>
      </c>
      <c r="CJ33" s="116">
        <f>IFERROR(VLOOKUP(BQ33,'DAS Thu'!$F$9:$R$59,13,0),"Off")</f>
        <v>0.60416666666666663</v>
      </c>
      <c r="CK33" s="117">
        <f t="shared" si="53"/>
        <v>0.39583333333333337</v>
      </c>
      <c r="CL33" s="120">
        <f t="shared" si="61"/>
        <v>0.60416666666666674</v>
      </c>
      <c r="CM33" s="115">
        <f>IFERROR(VLOOKUP(BQ33,'DAS Fri'!$F$9:$Q$63,12,0),"Off")</f>
        <v>0.20833333333333334</v>
      </c>
      <c r="CN33" s="116">
        <f>IFERROR(VLOOKUP(BQ33,'DAS Fri'!$F$9:$R$63,13,0),"Off")</f>
        <v>0.60416666666666663</v>
      </c>
      <c r="CO33" s="117">
        <f t="shared" si="55"/>
        <v>0.39583333333333337</v>
      </c>
      <c r="CP33" s="118">
        <f t="shared" si="62"/>
        <v>0.60416666666666674</v>
      </c>
      <c r="CQ33" s="119">
        <f>IFERROR(VLOOKUP(BQ33,'DAS Sat'!$F$9:$Q$65,12,0),"Off")</f>
        <v>0.20833333333333334</v>
      </c>
      <c r="CR33" s="116">
        <f>IFERROR(VLOOKUP(BQ33,'DAS Sat'!$F$9:$R$65,13,0),"Off")</f>
        <v>0.60416666666666663</v>
      </c>
      <c r="CS33" s="121">
        <f t="shared" si="57"/>
        <v>0.39583333333333337</v>
      </c>
      <c r="CT33" s="118">
        <f t="shared" si="63"/>
        <v>0.60416666666666674</v>
      </c>
    </row>
    <row r="34" spans="2:98" ht="21" x14ac:dyDescent="0.45">
      <c r="B34" s="59" t="str">
        <f>'Dvr '!A39</f>
        <v xml:space="preserve">Muhammad Ali Al-Nasser  </v>
      </c>
      <c r="C34" s="69">
        <f>IFERROR(VLOOKUP(B34,'DAS Sun'!$F$9:$O$61,10,0),"Off")</f>
        <v>0</v>
      </c>
      <c r="D34" s="97">
        <f>'Dvr '!E39</f>
        <v>0.39236111111111116</v>
      </c>
      <c r="E34" s="69" t="str">
        <f>IFERROR(VLOOKUP(B34,'DAS Mon'!$F$9:$O$49,10,0),"Off")</f>
        <v>Off</v>
      </c>
      <c r="F34" s="95">
        <f>'Dvr '!I39</f>
        <v>0.39236111111111116</v>
      </c>
      <c r="G34" s="66" t="str">
        <f>IFERROR(VLOOKUP(B34,'DAS Tue'!$F$9:$O$47,10,0),"Off")</f>
        <v>Off</v>
      </c>
      <c r="H34" s="97">
        <f>'Dvr '!M39</f>
        <v>0.39236111111111116</v>
      </c>
      <c r="I34" s="69" t="str">
        <f>IFERROR(VLOOKUP(B34,'DAS Wed'!$F$9:$O$57,10,0),"Off")</f>
        <v>Off</v>
      </c>
      <c r="J34" s="95">
        <f>'Dvr '!Q39</f>
        <v>0.39236111111111116</v>
      </c>
      <c r="K34" s="66" t="str">
        <f>IFERROR(VLOOKUP(B34,'DAS Thu'!$F$9:$O$59,10,0),"Off")</f>
        <v>Off</v>
      </c>
      <c r="L34" s="97">
        <f>'Dvr '!U39</f>
        <v>0</v>
      </c>
      <c r="M34" s="69" t="str">
        <f>IFERROR(VLOOKUP(B34,'DAS Fri'!$F$9:$O$63,10,0),"Off")</f>
        <v>Off</v>
      </c>
      <c r="N34" s="95">
        <f>'Dvr '!Y39</f>
        <v>0</v>
      </c>
      <c r="O34" s="66" t="str">
        <f>IFERROR(VLOOKUP(B34,'DAS Sat'!$F$9:$O$65,10,0),"Off")</f>
        <v>Off</v>
      </c>
      <c r="P34" s="95">
        <f>'Dvr '!AC39</f>
        <v>0</v>
      </c>
      <c r="Q34" s="60">
        <f t="shared" si="6"/>
        <v>0</v>
      </c>
      <c r="R34" s="61">
        <f t="shared" si="7"/>
        <v>1.5694444444444446</v>
      </c>
      <c r="S34" s="6">
        <f t="shared" si="8"/>
        <v>6</v>
      </c>
      <c r="T34" s="70"/>
      <c r="U34" s="59" t="str">
        <f>'Dvr '!A39</f>
        <v xml:space="preserve">Muhammad Ali Al-Nasser  </v>
      </c>
      <c r="V34" s="68" t="str">
        <f>IFERROR(VLOOKUP(U34,'DAS Sun'!$F$10:$P$59,11,0),"Off")</f>
        <v>Off</v>
      </c>
      <c r="W34" s="104">
        <f t="shared" si="9"/>
        <v>0</v>
      </c>
      <c r="X34" s="104">
        <f t="shared" si="10"/>
        <v>0</v>
      </c>
      <c r="Y34" s="73">
        <f t="shared" si="11"/>
        <v>0</v>
      </c>
      <c r="Z34" s="73" t="str">
        <f t="shared" si="12"/>
        <v>Dammam</v>
      </c>
      <c r="AA34" s="124" t="str">
        <f t="shared" si="13"/>
        <v>0</v>
      </c>
      <c r="AB34" s="66" t="str">
        <f>IFERROR(VLOOKUP(U34,'DAS Mon'!$F$10:$P$51,11,0),"Off")</f>
        <v>Off</v>
      </c>
      <c r="AC34" s="104">
        <f t="shared" si="14"/>
        <v>0</v>
      </c>
      <c r="AD34" s="104">
        <f t="shared" si="15"/>
        <v>0</v>
      </c>
      <c r="AE34" s="73">
        <f t="shared" si="16"/>
        <v>0</v>
      </c>
      <c r="AF34" s="73" t="str">
        <f t="shared" si="17"/>
        <v>Dammam</v>
      </c>
      <c r="AG34" s="124" t="str">
        <f t="shared" si="18"/>
        <v>0</v>
      </c>
      <c r="AH34" s="122" t="str">
        <f>IFERROR(VLOOKUP(U34,'DAS Tue'!$F$9:$P$50,11,0),"Off")</f>
        <v>Off</v>
      </c>
      <c r="AI34" s="104">
        <f t="shared" si="19"/>
        <v>0</v>
      </c>
      <c r="AJ34" s="104">
        <f t="shared" si="20"/>
        <v>0</v>
      </c>
      <c r="AK34" s="73">
        <f t="shared" si="21"/>
        <v>0</v>
      </c>
      <c r="AL34" s="73" t="str">
        <f t="shared" si="22"/>
        <v>Dammam</v>
      </c>
      <c r="AM34" s="124" t="str">
        <f t="shared" si="23"/>
        <v>0</v>
      </c>
      <c r="AN34" s="122" t="str">
        <f>IFERROR(VLOOKUP(U34,'DAS Wed'!$F$10:$P$56,11,0),"Off")</f>
        <v>Off</v>
      </c>
      <c r="AO34" s="104">
        <f t="shared" si="24"/>
        <v>0</v>
      </c>
      <c r="AP34" s="104">
        <f t="shared" si="25"/>
        <v>0</v>
      </c>
      <c r="AQ34" s="73">
        <f t="shared" si="26"/>
        <v>0</v>
      </c>
      <c r="AR34" s="73" t="str">
        <f t="shared" si="27"/>
        <v>Dammam</v>
      </c>
      <c r="AS34" s="124" t="str">
        <f t="shared" si="28"/>
        <v>0</v>
      </c>
      <c r="AT34" s="122" t="str">
        <f>IFERROR(VLOOKUP(U34,'DAS Thu'!$F$35:$P$51,11,0),"Off")</f>
        <v>Off</v>
      </c>
      <c r="AU34" s="104">
        <f t="shared" si="29"/>
        <v>0</v>
      </c>
      <c r="AV34" s="104">
        <f t="shared" si="30"/>
        <v>0</v>
      </c>
      <c r="AW34" s="73">
        <f t="shared" si="31"/>
        <v>0</v>
      </c>
      <c r="AX34" s="73" t="str">
        <f t="shared" si="32"/>
        <v>Dammam</v>
      </c>
      <c r="AY34" s="124" t="str">
        <f t="shared" si="33"/>
        <v>0</v>
      </c>
      <c r="AZ34" s="122" t="str">
        <f>IFERROR(VLOOKUP(U34,'DAS Fri'!$F$47:$P$55,11,0),"Off")</f>
        <v>Off</v>
      </c>
      <c r="BA34" s="104">
        <f t="shared" si="34"/>
        <v>0</v>
      </c>
      <c r="BB34" s="104">
        <f t="shared" si="35"/>
        <v>0</v>
      </c>
      <c r="BC34" s="73">
        <f t="shared" si="36"/>
        <v>0</v>
      </c>
      <c r="BD34" s="73" t="str">
        <f t="shared" si="37"/>
        <v>Dammam</v>
      </c>
      <c r="BE34" s="124" t="str">
        <f t="shared" si="38"/>
        <v>0</v>
      </c>
      <c r="BF34" s="122" t="str">
        <f>IFERROR(VLOOKUP(U34,'DAS Sat'!$F$9:$P$63,11,0),"Off")</f>
        <v>Off</v>
      </c>
      <c r="BG34" s="104">
        <f t="shared" si="39"/>
        <v>0</v>
      </c>
      <c r="BH34" s="104">
        <f t="shared" si="40"/>
        <v>0</v>
      </c>
      <c r="BI34" s="73">
        <f t="shared" si="41"/>
        <v>0</v>
      </c>
      <c r="BJ34" s="73" t="str">
        <f t="shared" si="42"/>
        <v>Dammam</v>
      </c>
      <c r="BK34" s="124" t="str">
        <f t="shared" si="43"/>
        <v>0</v>
      </c>
      <c r="BL34" s="60">
        <f t="shared" si="5"/>
        <v>0</v>
      </c>
      <c r="BM34" s="61">
        <v>0</v>
      </c>
      <c r="BN34" s="60">
        <f t="shared" si="44"/>
        <v>0</v>
      </c>
      <c r="BO34" s="60">
        <v>0</v>
      </c>
      <c r="BQ34" s="114" t="str">
        <f>'Dvr '!A38</f>
        <v xml:space="preserve">Ahmed Mohammed Al-Mubarak </v>
      </c>
      <c r="BR34" s="121">
        <v>0.39583333333333337</v>
      </c>
      <c r="BS34" s="115">
        <f>IFERROR(VLOOKUP(BQ34,'DAS Sun'!$F$9:$Q$61,12,0),"Off")</f>
        <v>0.20833333333333334</v>
      </c>
      <c r="BT34" s="116">
        <f>IFERROR(VLOOKUP(BQ34,'DAS Sun'!$F$9:$R$61,13,0),"Off")</f>
        <v>0.60416666666666663</v>
      </c>
      <c r="BU34" s="117">
        <f t="shared" si="46"/>
        <v>0.39583333333333337</v>
      </c>
      <c r="BV34" s="118">
        <f t="shared" si="59"/>
        <v>0.60416666666666674</v>
      </c>
      <c r="BW34" s="119">
        <f>IFERROR(VLOOKUP(BQ34,'DAS Mon'!$F$9:$Q$49,12,0),"Off")</f>
        <v>0.20833333333333334</v>
      </c>
      <c r="BX34" s="116">
        <f>IFERROR(VLOOKUP(BQ34,'DAS Mon'!$F$9:$R$49,13,0),"Off")</f>
        <v>0.60416666666666663</v>
      </c>
      <c r="BY34" s="117">
        <f t="shared" si="48"/>
        <v>0.39583333333333337</v>
      </c>
      <c r="BZ34" s="118">
        <f t="shared" si="45"/>
        <v>0.60416666666666674</v>
      </c>
      <c r="CA34" s="119" t="str">
        <f>IFERROR(VLOOKUP(BQ34,'DAS Tue'!$F$9:$Q$49,12,0),"Off")</f>
        <v>Off</v>
      </c>
      <c r="CB34" s="116" t="str">
        <f>IFERROR(VLOOKUP(BQ34,'DAS Tue'!$F$9:$R$49,13,0),"Off")</f>
        <v>Off</v>
      </c>
      <c r="CC34" s="117" t="e">
        <f t="shared" si="49"/>
        <v>#VALUE!</v>
      </c>
      <c r="CD34" s="120" t="e">
        <f t="shared" si="60"/>
        <v>#VALUE!</v>
      </c>
      <c r="CE34" s="115" t="str">
        <f>IFERROR(VLOOKUP(BQ34,'DAS Wed'!$F$9:$Q$58,12,0),"Off")</f>
        <v>Off</v>
      </c>
      <c r="CF34" s="116" t="str">
        <f>IFERROR(VLOOKUP(BQ34,'DAS Wed'!$F$9:$R$58,13,0),"Off")</f>
        <v>Off</v>
      </c>
      <c r="CG34" s="117" t="e">
        <f t="shared" si="51"/>
        <v>#VALUE!</v>
      </c>
      <c r="CH34" s="118" t="e">
        <f t="shared" si="52"/>
        <v>#VALUE!</v>
      </c>
      <c r="CI34" s="119" t="str">
        <f>IFERROR(VLOOKUP(BQ34,'DAS Thu'!$F$9:$Q$59,12,0),"Off")</f>
        <v>Off</v>
      </c>
      <c r="CJ34" s="116" t="str">
        <f>IFERROR(VLOOKUP(BQ34,'DAS Thu'!$F$9:$R$59,13,0),"Off")</f>
        <v>Off</v>
      </c>
      <c r="CK34" s="117" t="e">
        <f t="shared" si="53"/>
        <v>#VALUE!</v>
      </c>
      <c r="CL34" s="120" t="e">
        <f t="shared" si="61"/>
        <v>#VALUE!</v>
      </c>
      <c r="CM34" s="115">
        <f>IFERROR(VLOOKUP(BQ34,'DAS Fri'!$F$9:$Q$63,12,0),"Off")</f>
        <v>0.71458333333333335</v>
      </c>
      <c r="CN34" s="116">
        <f>IFERROR(VLOOKUP(BQ34,'DAS Fri'!$F$9:$R$63,13,0),"Off")</f>
        <v>0.96527777777777779</v>
      </c>
      <c r="CO34" s="117">
        <f t="shared" si="55"/>
        <v>3.472222222222221E-2</v>
      </c>
      <c r="CP34" s="118" t="e">
        <f t="shared" si="62"/>
        <v>#VALUE!</v>
      </c>
      <c r="CQ34" s="119">
        <f>IFERROR(VLOOKUP(BQ34,'DAS Sat'!$F$9:$Q$65,12,0),"Off")</f>
        <v>0.58333333333333337</v>
      </c>
      <c r="CR34" s="116">
        <f>IFERROR(VLOOKUP(BQ34,'DAS Sat'!$F$9:$R$65,13,0),"Off")</f>
        <v>0.91666666666666663</v>
      </c>
      <c r="CS34" s="121">
        <f t="shared" si="57"/>
        <v>8.333333333333337E-2</v>
      </c>
      <c r="CT34" s="118">
        <f t="shared" si="63"/>
        <v>0.61805555555555558</v>
      </c>
    </row>
    <row r="35" spans="2:98" ht="21" x14ac:dyDescent="0.45">
      <c r="B35" s="59" t="str">
        <f>'Dvr '!A40</f>
        <v>Ahmed Habib Al-Mousa</v>
      </c>
      <c r="C35" s="69" t="str">
        <f>IFERROR(VLOOKUP(B35,'DAS Sun'!$F$9:$O$61,10,0),"Off")</f>
        <v>Off</v>
      </c>
      <c r="D35" s="97">
        <f>'Dvr '!E40</f>
        <v>0</v>
      </c>
      <c r="E35" s="69" t="str">
        <f>IFERROR(VLOOKUP(B35,'DAS Mon'!$F$9:$O$49,10,0),"Off")</f>
        <v>Off</v>
      </c>
      <c r="F35" s="95">
        <f>'Dvr '!I40</f>
        <v>0</v>
      </c>
      <c r="G35" s="66">
        <f>IFERROR(VLOOKUP(B35,'DAS Tue'!$F$9:$O$47,10,0),"Off")</f>
        <v>0.2104166666666667</v>
      </c>
      <c r="H35" s="97">
        <f>'Dvr '!M40</f>
        <v>0.2104166666666667</v>
      </c>
      <c r="I35" s="69">
        <f>IFERROR(VLOOKUP(B35,'DAS Wed'!$F$9:$O$57,10,0),"Off")</f>
        <v>0.20833333333333326</v>
      </c>
      <c r="J35" s="95">
        <f>'Dvr '!Q40</f>
        <v>0.20833333333333337</v>
      </c>
      <c r="K35" s="66">
        <f>IFERROR(VLOOKUP(B35,'DAS Thu'!$F$9:$O$59,10,0),"Off")</f>
        <v>0.39236111111111116</v>
      </c>
      <c r="L35" s="97">
        <f>'Dvr '!U40</f>
        <v>0.39236111111111116</v>
      </c>
      <c r="M35" s="69">
        <f>IFERROR(VLOOKUP(B35,'DAS Fri'!$F$9:$O$63,10,0),"Off")</f>
        <v>0.39236111111111116</v>
      </c>
      <c r="N35" s="95">
        <f>'Dvr '!Y40</f>
        <v>0.39236111111111116</v>
      </c>
      <c r="O35" s="66">
        <f>IFERROR(VLOOKUP(B35,'DAS Sat'!$F$9:$O$65,10,0),"Off")</f>
        <v>0.39236111111111116</v>
      </c>
      <c r="P35" s="95">
        <f>'Dvr '!AC40</f>
        <v>0.39236111111111116</v>
      </c>
      <c r="Q35" s="60">
        <f t="shared" si="6"/>
        <v>1.5958333333333334</v>
      </c>
      <c r="R35" s="61">
        <f t="shared" si="7"/>
        <v>1.5958333333333337</v>
      </c>
      <c r="S35" s="6">
        <f t="shared" si="8"/>
        <v>2</v>
      </c>
      <c r="T35" s="70"/>
      <c r="U35" s="59" t="str">
        <f>'Dvr '!A40</f>
        <v>Ahmed Habib Al-Mousa</v>
      </c>
      <c r="V35" s="68" t="str">
        <f>IFERROR(VLOOKUP(U35,'DAS Sun'!$F$10:$P$59,11,0),"Off")</f>
        <v>Off</v>
      </c>
      <c r="W35" s="104">
        <f t="shared" si="9"/>
        <v>0</v>
      </c>
      <c r="X35" s="104">
        <f t="shared" si="10"/>
        <v>0</v>
      </c>
      <c r="Y35" s="73">
        <f t="shared" si="11"/>
        <v>0</v>
      </c>
      <c r="Z35" s="73" t="str">
        <f t="shared" si="12"/>
        <v>Dammam</v>
      </c>
      <c r="AA35" s="124" t="str">
        <f t="shared" si="13"/>
        <v>0</v>
      </c>
      <c r="AB35" s="66" t="str">
        <f>IFERROR(VLOOKUP(U35,'DAS Mon'!$F$10:$P$51,11,0),"Off")</f>
        <v>Off</v>
      </c>
      <c r="AC35" s="104">
        <f t="shared" si="14"/>
        <v>0</v>
      </c>
      <c r="AD35" s="104">
        <f t="shared" si="15"/>
        <v>0</v>
      </c>
      <c r="AE35" s="73">
        <f t="shared" si="16"/>
        <v>0</v>
      </c>
      <c r="AF35" s="73" t="str">
        <f t="shared" si="17"/>
        <v>Dammam</v>
      </c>
      <c r="AG35" s="124" t="str">
        <f t="shared" si="18"/>
        <v>0</v>
      </c>
      <c r="AH35" s="122" t="str">
        <f>IFERROR(VLOOKUP(U35,'DAS Tue'!$F$9:$P$50,11,0),"Off")</f>
        <v>MLD13</v>
      </c>
      <c r="AI35" s="104" t="str">
        <f t="shared" si="19"/>
        <v>3:50</v>
      </c>
      <c r="AJ35" s="104">
        <f t="shared" si="20"/>
        <v>0</v>
      </c>
      <c r="AK35" s="73" t="str">
        <f t="shared" si="21"/>
        <v>YES</v>
      </c>
      <c r="AL35" s="73" t="str">
        <f t="shared" si="22"/>
        <v>Riyadh1</v>
      </c>
      <c r="AM35" s="124" t="str">
        <f t="shared" si="23"/>
        <v>449</v>
      </c>
      <c r="AN35" s="122" t="str">
        <f>IFERROR(VLOOKUP(U35,'DAS Wed'!$F$10:$P$56,11,0),"Off")</f>
        <v>MLD14</v>
      </c>
      <c r="AO35" s="104" t="str">
        <f t="shared" si="24"/>
        <v>3:50</v>
      </c>
      <c r="AP35" s="104">
        <f t="shared" si="25"/>
        <v>0</v>
      </c>
      <c r="AQ35" s="73">
        <f t="shared" si="26"/>
        <v>0</v>
      </c>
      <c r="AR35" s="73" t="str">
        <f t="shared" si="27"/>
        <v>Riyadh1</v>
      </c>
      <c r="AS35" s="124" t="str">
        <f t="shared" si="28"/>
        <v>449</v>
      </c>
      <c r="AT35" s="122" t="str">
        <f>IFERROR(VLOOKUP(U35,'DAS Thu'!$F$35:$P$51,11,0),"Off")</f>
        <v>HSBY 2</v>
      </c>
      <c r="AU35" s="104">
        <f t="shared" si="29"/>
        <v>0</v>
      </c>
      <c r="AV35" s="104">
        <f t="shared" si="30"/>
        <v>0</v>
      </c>
      <c r="AW35" s="73">
        <f t="shared" si="31"/>
        <v>0</v>
      </c>
      <c r="AX35" s="73" t="b">
        <f t="shared" si="32"/>
        <v>0</v>
      </c>
      <c r="AY35" s="124" t="b">
        <f t="shared" si="33"/>
        <v>0</v>
      </c>
      <c r="AZ35" s="122" t="str">
        <f>IFERROR(VLOOKUP(U35,'DAS Fri'!$F$47:$P$55,11,0),"Off")</f>
        <v>HSBY 2</v>
      </c>
      <c r="BA35" s="104">
        <f t="shared" si="34"/>
        <v>0</v>
      </c>
      <c r="BB35" s="104">
        <f t="shared" si="35"/>
        <v>0</v>
      </c>
      <c r="BC35" s="73">
        <f t="shared" si="36"/>
        <v>0</v>
      </c>
      <c r="BD35" s="73" t="b">
        <f t="shared" si="37"/>
        <v>0</v>
      </c>
      <c r="BE35" s="124" t="b">
        <f t="shared" si="38"/>
        <v>0</v>
      </c>
      <c r="BF35" s="122" t="str">
        <f>IFERROR(VLOOKUP(U35,'DAS Sat'!$F$9:$P$63,11,0),"Off")</f>
        <v>HSBY 2</v>
      </c>
      <c r="BG35" s="104">
        <f t="shared" si="39"/>
        <v>0</v>
      </c>
      <c r="BH35" s="104">
        <f t="shared" si="40"/>
        <v>0</v>
      </c>
      <c r="BI35" s="73">
        <f t="shared" si="41"/>
        <v>0</v>
      </c>
      <c r="BJ35" s="73" t="b">
        <f t="shared" si="42"/>
        <v>0</v>
      </c>
      <c r="BK35" s="124" t="b">
        <f t="shared" si="43"/>
        <v>0</v>
      </c>
      <c r="BL35" s="60">
        <f t="shared" si="5"/>
        <v>0.31944444444444442</v>
      </c>
      <c r="BM35" s="61">
        <v>0</v>
      </c>
      <c r="BN35" s="60">
        <f t="shared" si="44"/>
        <v>0</v>
      </c>
      <c r="BO35" s="60">
        <v>0</v>
      </c>
      <c r="BQ35" s="114" t="str">
        <f>'Dvr '!A39</f>
        <v xml:space="preserve">Muhammad Ali Al-Nasser  </v>
      </c>
      <c r="BR35" s="121" t="e">
        <v>#VALUE!</v>
      </c>
      <c r="BS35" s="115">
        <f>IFERROR(VLOOKUP(BQ35,'DAS Sun'!$F$9:$Q$61,12,0),"Off")</f>
        <v>0</v>
      </c>
      <c r="BT35" s="116">
        <f>IFERROR(VLOOKUP(BQ35,'DAS Sun'!$F$9:$R$61,13,0),"Off")</f>
        <v>0</v>
      </c>
      <c r="BU35" s="117">
        <f t="shared" si="46"/>
        <v>1</v>
      </c>
      <c r="BV35" s="118" t="e">
        <f t="shared" si="59"/>
        <v>#VALUE!</v>
      </c>
      <c r="BW35" s="119" t="str">
        <f>IFERROR(VLOOKUP(BQ35,'DAS Mon'!$F$9:$Q$49,12,0),"Off")</f>
        <v>Off</v>
      </c>
      <c r="BX35" s="116" t="str">
        <f>IFERROR(VLOOKUP(BQ35,'DAS Mon'!$F$9:$R$49,13,0),"Off")</f>
        <v>Off</v>
      </c>
      <c r="BY35" s="117" t="e">
        <f t="shared" si="48"/>
        <v>#VALUE!</v>
      </c>
      <c r="BZ35" s="118" t="e">
        <f t="shared" si="45"/>
        <v>#VALUE!</v>
      </c>
      <c r="CA35" s="119" t="str">
        <f>IFERROR(VLOOKUP(BQ35,'DAS Tue'!$F$9:$Q$49,12,0),"Off")</f>
        <v>Off</v>
      </c>
      <c r="CB35" s="116" t="str">
        <f>IFERROR(VLOOKUP(BQ35,'DAS Tue'!$F$9:$R$49,13,0),"Off")</f>
        <v>Off</v>
      </c>
      <c r="CC35" s="117" t="e">
        <f t="shared" si="49"/>
        <v>#VALUE!</v>
      </c>
      <c r="CD35" s="120" t="e">
        <f t="shared" si="60"/>
        <v>#VALUE!</v>
      </c>
      <c r="CE35" s="115" t="str">
        <f>IFERROR(VLOOKUP(BQ35,'DAS Wed'!$F$9:$Q$58,12,0),"Off")</f>
        <v>Off</v>
      </c>
      <c r="CF35" s="116" t="str">
        <f>IFERROR(VLOOKUP(BQ35,'DAS Wed'!$F$9:$R$58,13,0),"Off")</f>
        <v>Off</v>
      </c>
      <c r="CG35" s="117" t="e">
        <f t="shared" si="51"/>
        <v>#VALUE!</v>
      </c>
      <c r="CH35" s="118" t="e">
        <f t="shared" si="52"/>
        <v>#VALUE!</v>
      </c>
      <c r="CI35" s="119" t="str">
        <f>IFERROR(VLOOKUP(BQ35,'DAS Thu'!$F$9:$Q$59,12,0),"Off")</f>
        <v>Off</v>
      </c>
      <c r="CJ35" s="116" t="str">
        <f>IFERROR(VLOOKUP(BQ35,'DAS Thu'!$F$9:$R$59,13,0),"Off")</f>
        <v>Off</v>
      </c>
      <c r="CK35" s="117" t="e">
        <f t="shared" si="53"/>
        <v>#VALUE!</v>
      </c>
      <c r="CL35" s="120" t="e">
        <f t="shared" si="61"/>
        <v>#VALUE!</v>
      </c>
      <c r="CM35" s="115" t="str">
        <f>IFERROR(VLOOKUP(BQ35,'DAS Fri'!$F$9:$Q$63,12,0),"Off")</f>
        <v>Off</v>
      </c>
      <c r="CN35" s="116" t="str">
        <f>IFERROR(VLOOKUP(BQ35,'DAS Fri'!$F$9:$R$63,13,0),"Off")</f>
        <v>Off</v>
      </c>
      <c r="CO35" s="117" t="e">
        <f t="shared" si="55"/>
        <v>#VALUE!</v>
      </c>
      <c r="CP35" s="118" t="e">
        <f t="shared" si="62"/>
        <v>#VALUE!</v>
      </c>
      <c r="CQ35" s="119" t="str">
        <f>IFERROR(VLOOKUP(BQ35,'DAS Sat'!$F$9:$Q$65,12,0),"Off")</f>
        <v>Off</v>
      </c>
      <c r="CR35" s="116" t="str">
        <f>IFERROR(VLOOKUP(BQ35,'DAS Sat'!$F$9:$R$65,13,0),"Off")</f>
        <v>Off</v>
      </c>
      <c r="CS35" s="121" t="e">
        <f t="shared" si="57"/>
        <v>#VALUE!</v>
      </c>
      <c r="CT35" s="118" t="e">
        <f t="shared" si="63"/>
        <v>#VALUE!</v>
      </c>
    </row>
    <row r="36" spans="2:98" ht="21" x14ac:dyDescent="0.45">
      <c r="B36" s="59" t="str">
        <f>'Dvr '!A41</f>
        <v>Ali Hussain Al-Rashed</v>
      </c>
      <c r="C36" s="69" t="str">
        <f>IFERROR(VLOOKUP(B36,'DAS Sun'!$F$9:$O$61,10,0),"Off")</f>
        <v>Off</v>
      </c>
      <c r="D36" s="97">
        <f>'Dvr '!E41</f>
        <v>0</v>
      </c>
      <c r="E36" s="69" t="str">
        <f>IFERROR(VLOOKUP(B36,'DAS Mon'!$F$9:$O$49,10,0),"Off")</f>
        <v>Off</v>
      </c>
      <c r="F36" s="95">
        <f>'Dvr '!I41</f>
        <v>0</v>
      </c>
      <c r="G36" s="66" t="str">
        <f>IFERROR(VLOOKUP(B36,'DAS Tue'!$F$9:$O$47,10,0),"Off")</f>
        <v>Off</v>
      </c>
      <c r="H36" s="97">
        <f>'Dvr '!M41</f>
        <v>0</v>
      </c>
      <c r="I36" s="69" t="str">
        <f>IFERROR(VLOOKUP(B36,'DAS Wed'!$F$9:$O$57,10,0),"Off")</f>
        <v>Off</v>
      </c>
      <c r="J36" s="95">
        <f>'Dvr '!Q41</f>
        <v>0</v>
      </c>
      <c r="K36" s="66">
        <f>IFERROR(VLOOKUP(B36,'DAS Thu'!$F$9:$O$59,10,0),"Off")</f>
        <v>0.33333333333333331</v>
      </c>
      <c r="L36" s="97">
        <f>'Dvr '!U41</f>
        <v>0.33333333333333326</v>
      </c>
      <c r="M36" s="69" t="str">
        <f>IFERROR(VLOOKUP(B36,'DAS Fri'!$F$9:$O$63,10,0),"Off")</f>
        <v>Off</v>
      </c>
      <c r="N36" s="95">
        <f>'Dvr '!Y41</f>
        <v>0.33333333333333326</v>
      </c>
      <c r="O36" s="66">
        <f>IFERROR(VLOOKUP(B36,'DAS Sat'!$F$9:$O$65,10,0),"Off")</f>
        <v>0.20833333333333331</v>
      </c>
      <c r="P36" s="95">
        <f>'Dvr '!AC41</f>
        <v>0.33333333333333326</v>
      </c>
      <c r="Q36" s="60">
        <f t="shared" si="6"/>
        <v>0.54166666666666663</v>
      </c>
      <c r="R36" s="61">
        <f t="shared" si="7"/>
        <v>0.99999999999999978</v>
      </c>
      <c r="S36" s="6">
        <f t="shared" si="8"/>
        <v>5</v>
      </c>
      <c r="T36" s="70"/>
      <c r="U36" s="59" t="str">
        <f>'Dvr '!A41</f>
        <v>Ali Hussain Al-Rashed</v>
      </c>
      <c r="V36" s="68" t="str">
        <f>IFERROR(VLOOKUP(U36,'DAS Sun'!$F$10:$P$59,11,0),"Off")</f>
        <v>Off</v>
      </c>
      <c r="W36" s="104">
        <f t="shared" si="9"/>
        <v>0</v>
      </c>
      <c r="X36" s="104">
        <f t="shared" si="10"/>
        <v>0</v>
      </c>
      <c r="Y36" s="73">
        <f t="shared" si="11"/>
        <v>0</v>
      </c>
      <c r="Z36" s="73" t="str">
        <f t="shared" si="12"/>
        <v>Dammam</v>
      </c>
      <c r="AA36" s="124" t="str">
        <f t="shared" si="13"/>
        <v>0</v>
      </c>
      <c r="AB36" s="66" t="str">
        <f>IFERROR(VLOOKUP(U36,'DAS Mon'!$F$10:$P$51,11,0),"Off")</f>
        <v>Off</v>
      </c>
      <c r="AC36" s="104">
        <f t="shared" si="14"/>
        <v>0</v>
      </c>
      <c r="AD36" s="104">
        <f t="shared" si="15"/>
        <v>0</v>
      </c>
      <c r="AE36" s="73">
        <f t="shared" si="16"/>
        <v>0</v>
      </c>
      <c r="AF36" s="73" t="str">
        <f t="shared" si="17"/>
        <v>Dammam</v>
      </c>
      <c r="AG36" s="124" t="str">
        <f t="shared" si="18"/>
        <v>0</v>
      </c>
      <c r="AH36" s="122" t="str">
        <f>IFERROR(VLOOKUP(U36,'DAS Tue'!$F$9:$P$50,11,0),"Off")</f>
        <v>Off</v>
      </c>
      <c r="AI36" s="104">
        <f t="shared" si="19"/>
        <v>0</v>
      </c>
      <c r="AJ36" s="104">
        <f t="shared" si="20"/>
        <v>0</v>
      </c>
      <c r="AK36" s="73">
        <f t="shared" si="21"/>
        <v>0</v>
      </c>
      <c r="AL36" s="73" t="str">
        <f t="shared" si="22"/>
        <v>Dammam</v>
      </c>
      <c r="AM36" s="124" t="str">
        <f t="shared" si="23"/>
        <v>0</v>
      </c>
      <c r="AN36" s="122" t="str">
        <f>IFERROR(VLOOKUP(U36,'DAS Wed'!$F$10:$P$56,11,0),"Off")</f>
        <v>Off</v>
      </c>
      <c r="AO36" s="104">
        <f t="shared" si="24"/>
        <v>0</v>
      </c>
      <c r="AP36" s="104">
        <f t="shared" si="25"/>
        <v>0</v>
      </c>
      <c r="AQ36" s="73">
        <f t="shared" si="26"/>
        <v>0</v>
      </c>
      <c r="AR36" s="73" t="str">
        <f t="shared" si="27"/>
        <v>Dammam</v>
      </c>
      <c r="AS36" s="124" t="str">
        <f t="shared" si="28"/>
        <v>0</v>
      </c>
      <c r="AT36" s="122" t="str">
        <f>IFERROR(VLOOKUP(U36,'DAS Thu'!$F$35:$P$51,11,0),"Off")</f>
        <v>Off</v>
      </c>
      <c r="AU36" s="104">
        <f t="shared" si="29"/>
        <v>0</v>
      </c>
      <c r="AV36" s="104">
        <f t="shared" si="30"/>
        <v>0</v>
      </c>
      <c r="AW36" s="73">
        <f t="shared" si="31"/>
        <v>0</v>
      </c>
      <c r="AX36" s="73" t="str">
        <f t="shared" si="32"/>
        <v>Dammam</v>
      </c>
      <c r="AY36" s="124" t="str">
        <f t="shared" si="33"/>
        <v>0</v>
      </c>
      <c r="AZ36" s="122" t="str">
        <f>IFERROR(VLOOKUP(U36,'DAS Fri'!$F$47:$P$55,11,0),"Off")</f>
        <v>Off</v>
      </c>
      <c r="BA36" s="104">
        <f t="shared" si="34"/>
        <v>0</v>
      </c>
      <c r="BB36" s="104">
        <f t="shared" si="35"/>
        <v>0</v>
      </c>
      <c r="BC36" s="73">
        <f t="shared" si="36"/>
        <v>0</v>
      </c>
      <c r="BD36" s="73" t="str">
        <f t="shared" si="37"/>
        <v>Dammam</v>
      </c>
      <c r="BE36" s="124" t="str">
        <f t="shared" si="38"/>
        <v>0</v>
      </c>
      <c r="BF36" s="122" t="str">
        <f>IFERROR(VLOOKUP(U36,'DAS Sat'!$F$9:$P$63,11,0),"Off")</f>
        <v>MLD23&amp;26</v>
      </c>
      <c r="BG36" s="104">
        <f t="shared" si="39"/>
        <v>0</v>
      </c>
      <c r="BH36" s="104">
        <f t="shared" si="40"/>
        <v>0</v>
      </c>
      <c r="BI36" s="73">
        <f t="shared" si="41"/>
        <v>0</v>
      </c>
      <c r="BJ36" s="73" t="b">
        <f t="shared" si="42"/>
        <v>0</v>
      </c>
      <c r="BK36" s="124" t="b">
        <f t="shared" si="43"/>
        <v>0</v>
      </c>
      <c r="BL36" s="60">
        <f t="shared" si="5"/>
        <v>0</v>
      </c>
      <c r="BM36" s="61">
        <v>0</v>
      </c>
      <c r="BN36" s="60">
        <f t="shared" si="44"/>
        <v>0</v>
      </c>
      <c r="BO36" s="60">
        <v>0.66666666666666663</v>
      </c>
      <c r="BQ36" s="114" t="str">
        <f>'Dvr '!A40</f>
        <v>Ahmed Habib Al-Mousa</v>
      </c>
      <c r="BR36" s="121" t="e">
        <v>#VALUE!</v>
      </c>
      <c r="BS36" s="115" t="str">
        <f>IFERROR(VLOOKUP(BQ36,'DAS Sun'!$F$9:$Q$61,12,0),"Off")</f>
        <v>Off</v>
      </c>
      <c r="BT36" s="116" t="str">
        <f>IFERROR(VLOOKUP(BQ36,'DAS Sun'!$F$9:$R$61,13,0),"Off")</f>
        <v>Off</v>
      </c>
      <c r="BU36" s="117" t="e">
        <f t="shared" si="46"/>
        <v>#VALUE!</v>
      </c>
      <c r="BV36" s="118" t="e">
        <f t="shared" si="59"/>
        <v>#VALUE!</v>
      </c>
      <c r="BW36" s="119" t="str">
        <f>IFERROR(VLOOKUP(BQ36,'DAS Mon'!$F$9:$Q$49,12,0),"Off")</f>
        <v>Off</v>
      </c>
      <c r="BX36" s="116" t="str">
        <f>IFERROR(VLOOKUP(BQ36,'DAS Mon'!$F$9:$R$49,13,0),"Off")</f>
        <v>Off</v>
      </c>
      <c r="BY36" s="117" t="e">
        <f t="shared" si="48"/>
        <v>#VALUE!</v>
      </c>
      <c r="BZ36" s="118" t="e">
        <f t="shared" si="45"/>
        <v>#VALUE!</v>
      </c>
      <c r="CA36" s="119">
        <f>IFERROR(VLOOKUP(BQ36,'DAS Tue'!$F$9:$Q$49,12,0),"Off")</f>
        <v>0.6333333333333333</v>
      </c>
      <c r="CB36" s="116">
        <f>IFERROR(VLOOKUP(BQ36,'DAS Tue'!$F$9:$R$49,13,0),"Off")</f>
        <v>0.84375</v>
      </c>
      <c r="CC36" s="117">
        <f t="shared" si="49"/>
        <v>0.15625</v>
      </c>
      <c r="CD36" s="120" t="e">
        <f t="shared" si="60"/>
        <v>#VALUE!</v>
      </c>
      <c r="CE36" s="115">
        <f>IFERROR(VLOOKUP(BQ36,'DAS Wed'!$F$9:$Q$58,12,0),"Off")</f>
        <v>0.68125000000000002</v>
      </c>
      <c r="CF36" s="116">
        <f>IFERROR(VLOOKUP(BQ36,'DAS Wed'!$F$9:$R$58,13,0),"Off")</f>
        <v>0.88958333333333328</v>
      </c>
      <c r="CG36" s="117">
        <f t="shared" si="51"/>
        <v>0.11041666666666672</v>
      </c>
      <c r="CH36" s="118">
        <f t="shared" si="52"/>
        <v>0.83750000000000002</v>
      </c>
      <c r="CI36" s="119">
        <f>IFERROR(VLOOKUP(BQ36,'DAS Thu'!$F$9:$Q$59,12,0),"Off")</f>
        <v>0.60416666666666663</v>
      </c>
      <c r="CJ36" s="116">
        <f>IFERROR(VLOOKUP(BQ36,'DAS Thu'!$F$9:$R$59,13,0),"Off")</f>
        <v>0.99652777777777779</v>
      </c>
      <c r="CK36" s="117">
        <f t="shared" si="53"/>
        <v>3.4722222222222099E-3</v>
      </c>
      <c r="CL36" s="120">
        <f t="shared" si="61"/>
        <v>0.71458333333333335</v>
      </c>
      <c r="CM36" s="115">
        <f>IFERROR(VLOOKUP(BQ36,'DAS Fri'!$F$9:$Q$63,12,0),"Off")</f>
        <v>0.60416666666666663</v>
      </c>
      <c r="CN36" s="116">
        <f>IFERROR(VLOOKUP(BQ36,'DAS Fri'!$F$9:$R$63,13,0),"Off")</f>
        <v>0.99652777777777779</v>
      </c>
      <c r="CO36" s="117">
        <f t="shared" si="55"/>
        <v>3.4722222222222099E-3</v>
      </c>
      <c r="CP36" s="118">
        <f t="shared" si="62"/>
        <v>0.60763888888888884</v>
      </c>
      <c r="CQ36" s="119">
        <f>IFERROR(VLOOKUP(BQ36,'DAS Sat'!$F$9:$Q$65,12,0),"Off")</f>
        <v>0.60416666666666663</v>
      </c>
      <c r="CR36" s="116">
        <f>IFERROR(VLOOKUP(BQ36,'DAS Sat'!$F$9:$R$65,13,0),"Off")</f>
        <v>0.99652777777777779</v>
      </c>
      <c r="CS36" s="121">
        <f t="shared" si="57"/>
        <v>3.4722222222222099E-3</v>
      </c>
      <c r="CT36" s="118">
        <f t="shared" si="63"/>
        <v>0.60763888888888884</v>
      </c>
    </row>
    <row r="37" spans="2:98" ht="21" x14ac:dyDescent="0.45">
      <c r="B37" s="59" t="str">
        <f>'Dvr '!A42</f>
        <v>Mohammed Abdulrahman Al-Nwaiser</v>
      </c>
      <c r="C37" s="69">
        <f>IFERROR(VLOOKUP(B37,'DAS Sun'!$F$9:$O$61,10,0),"Off")</f>
        <v>0.20833333333333331</v>
      </c>
      <c r="D37" s="97">
        <f>'Dvr '!E42</f>
        <v>0.33333333333333326</v>
      </c>
      <c r="E37" s="69">
        <f>IFERROR(VLOOKUP(B37,'DAS Mon'!$F$9:$O$49,10,0),"Off")</f>
        <v>0.33333333333333331</v>
      </c>
      <c r="F37" s="95">
        <f>'Dvr '!I42</f>
        <v>0.33333333333333326</v>
      </c>
      <c r="G37" s="66">
        <f>IFERROR(VLOOKUP(B37,'DAS Tue'!$F$9:$O$47,10,0),"Off")</f>
        <v>0.45763888888888887</v>
      </c>
      <c r="H37" s="97">
        <f>'Dvr '!M42</f>
        <v>0.33333333333333326</v>
      </c>
      <c r="I37" s="69" t="str">
        <f>IFERROR(VLOOKUP(B37,'DAS Wed'!$F$9:$O$57,10,0),"Off")</f>
        <v>Off</v>
      </c>
      <c r="J37" s="95">
        <f>'Dvr '!Q42</f>
        <v>0</v>
      </c>
      <c r="K37" s="66" t="str">
        <f>IFERROR(VLOOKUP(B37,'DAS Thu'!$F$9:$O$59,10,0),"Off")</f>
        <v>Off</v>
      </c>
      <c r="L37" s="97">
        <f>'Dvr '!U42</f>
        <v>0</v>
      </c>
      <c r="M37" s="69" t="str">
        <f>IFERROR(VLOOKUP(B37,'DAS Fri'!$F$9:$O$63,10,0),"Off")</f>
        <v>Off</v>
      </c>
      <c r="N37" s="95">
        <f>'Dvr '!Y42</f>
        <v>0</v>
      </c>
      <c r="O37" s="66">
        <f>IFERROR(VLOOKUP(B37,'DAS Sat'!$F$9:$O$65,10,0),"Off")</f>
        <v>0.20833333333333337</v>
      </c>
      <c r="P37" s="95">
        <f>'Dvr '!AC42</f>
        <v>0.2104166666666667</v>
      </c>
      <c r="Q37" s="60">
        <f t="shared" si="6"/>
        <v>1.2076388888888889</v>
      </c>
      <c r="R37" s="61">
        <f t="shared" si="7"/>
        <v>1.2104166666666665</v>
      </c>
      <c r="S37" s="6">
        <f t="shared" si="8"/>
        <v>3</v>
      </c>
      <c r="T37" s="70"/>
      <c r="U37" s="59" t="str">
        <f>'Dvr '!A42</f>
        <v>Mohammed Abdulrahman Al-Nwaiser</v>
      </c>
      <c r="V37" s="68" t="str">
        <f>IFERROR(VLOOKUP(U37,'DAS Sun'!$F$10:$P$59,11,0),"Off")</f>
        <v>SP</v>
      </c>
      <c r="W37" s="104">
        <f t="shared" si="9"/>
        <v>0</v>
      </c>
      <c r="X37" s="104">
        <f t="shared" si="10"/>
        <v>0</v>
      </c>
      <c r="Y37" s="73">
        <f t="shared" si="11"/>
        <v>0</v>
      </c>
      <c r="Z37" s="73" t="b">
        <f t="shared" si="12"/>
        <v>0</v>
      </c>
      <c r="AA37" s="124" t="b">
        <f t="shared" si="13"/>
        <v>0</v>
      </c>
      <c r="AB37" s="66" t="str">
        <f>IFERROR(VLOOKUP(U37,'DAS Mon'!$F$10:$P$51,11,0),"Off")</f>
        <v>SP</v>
      </c>
      <c r="AC37" s="104">
        <f t="shared" si="14"/>
        <v>0</v>
      </c>
      <c r="AD37" s="104">
        <f t="shared" si="15"/>
        <v>0</v>
      </c>
      <c r="AE37" s="73">
        <f t="shared" si="16"/>
        <v>0</v>
      </c>
      <c r="AF37" s="73" t="b">
        <f t="shared" si="17"/>
        <v>0</v>
      </c>
      <c r="AG37" s="124" t="b">
        <f t="shared" si="18"/>
        <v>0</v>
      </c>
      <c r="AH37" s="122" t="str">
        <f>IFERROR(VLOOKUP(U37,'DAS Tue'!$F$9:$P$50,11,0),"Off")</f>
        <v>MLD3&amp;10</v>
      </c>
      <c r="AI37" s="104">
        <f t="shared" si="19"/>
        <v>0</v>
      </c>
      <c r="AJ37" s="104">
        <f t="shared" si="20"/>
        <v>0</v>
      </c>
      <c r="AK37" s="73">
        <f t="shared" si="21"/>
        <v>0</v>
      </c>
      <c r="AL37" s="73" t="b">
        <f t="shared" si="22"/>
        <v>0</v>
      </c>
      <c r="AM37" s="124" t="b">
        <f t="shared" si="23"/>
        <v>0</v>
      </c>
      <c r="AN37" s="122" t="str">
        <f>IFERROR(VLOOKUP(U37,'DAS Wed'!$F$10:$P$56,11,0),"Off")</f>
        <v>Off</v>
      </c>
      <c r="AO37" s="104">
        <f t="shared" si="24"/>
        <v>0</v>
      </c>
      <c r="AP37" s="104">
        <f t="shared" si="25"/>
        <v>0</v>
      </c>
      <c r="AQ37" s="73">
        <f t="shared" si="26"/>
        <v>0</v>
      </c>
      <c r="AR37" s="73" t="str">
        <f t="shared" si="27"/>
        <v>Dammam</v>
      </c>
      <c r="AS37" s="124" t="str">
        <f t="shared" si="28"/>
        <v>0</v>
      </c>
      <c r="AT37" s="122" t="str">
        <f>IFERROR(VLOOKUP(U37,'DAS Thu'!$F$35:$P$51,11,0),"Off")</f>
        <v>Off</v>
      </c>
      <c r="AU37" s="104">
        <f t="shared" si="29"/>
        <v>0</v>
      </c>
      <c r="AV37" s="104">
        <f t="shared" si="30"/>
        <v>0</v>
      </c>
      <c r="AW37" s="73">
        <f t="shared" si="31"/>
        <v>0</v>
      </c>
      <c r="AX37" s="73" t="str">
        <f t="shared" si="32"/>
        <v>Dammam</v>
      </c>
      <c r="AY37" s="124" t="str">
        <f t="shared" si="33"/>
        <v>0</v>
      </c>
      <c r="AZ37" s="122" t="str">
        <f>IFERROR(VLOOKUP(U37,'DAS Fri'!$F$47:$P$55,11,0),"Off")</f>
        <v>Off</v>
      </c>
      <c r="BA37" s="104">
        <f t="shared" si="34"/>
        <v>0</v>
      </c>
      <c r="BB37" s="104">
        <f t="shared" si="35"/>
        <v>0</v>
      </c>
      <c r="BC37" s="73">
        <f t="shared" si="36"/>
        <v>0</v>
      </c>
      <c r="BD37" s="73" t="str">
        <f t="shared" si="37"/>
        <v>Dammam</v>
      </c>
      <c r="BE37" s="124" t="str">
        <f t="shared" si="38"/>
        <v>0</v>
      </c>
      <c r="BF37" s="122" t="str">
        <f>IFERROR(VLOOKUP(U37,'DAS Sat'!$F$9:$P$63,11,0),"Off")</f>
        <v>MLD27&amp;30</v>
      </c>
      <c r="BG37" s="104">
        <f t="shared" si="39"/>
        <v>0</v>
      </c>
      <c r="BH37" s="104">
        <f t="shared" si="40"/>
        <v>0</v>
      </c>
      <c r="BI37" s="73">
        <f t="shared" si="41"/>
        <v>0</v>
      </c>
      <c r="BJ37" s="73" t="b">
        <f t="shared" si="42"/>
        <v>0</v>
      </c>
      <c r="BK37" s="124" t="b">
        <f t="shared" si="43"/>
        <v>0</v>
      </c>
      <c r="BL37" s="60">
        <f t="shared" si="5"/>
        <v>0</v>
      </c>
      <c r="BM37" s="61">
        <v>0</v>
      </c>
      <c r="BN37" s="60">
        <f t="shared" si="44"/>
        <v>0</v>
      </c>
      <c r="BO37" s="60">
        <v>0.66666666666666663</v>
      </c>
      <c r="BQ37" s="114" t="str">
        <f>'Dvr '!A41</f>
        <v>Ali Hussain Al-Rashed</v>
      </c>
      <c r="BR37" s="121">
        <v>3.4722222222222099E-3</v>
      </c>
      <c r="BS37" s="115" t="str">
        <f>IFERROR(VLOOKUP(BQ37,'DAS Sun'!$F$9:$Q$61,12,0),"Off")</f>
        <v>Off</v>
      </c>
      <c r="BT37" s="116" t="str">
        <f>IFERROR(VLOOKUP(BQ37,'DAS Sun'!$F$9:$R$61,13,0),"Off")</f>
        <v>Off</v>
      </c>
      <c r="BU37" s="117" t="e">
        <f t="shared" si="46"/>
        <v>#VALUE!</v>
      </c>
      <c r="BV37" s="118" t="e">
        <f t="shared" si="59"/>
        <v>#VALUE!</v>
      </c>
      <c r="BW37" s="119" t="str">
        <f>IFERROR(VLOOKUP(BQ37,'DAS Mon'!$F$9:$Q$49,12,0),"Off")</f>
        <v>Off</v>
      </c>
      <c r="BX37" s="116" t="str">
        <f>IFERROR(VLOOKUP(BQ37,'DAS Mon'!$F$9:$R$49,13,0),"Off")</f>
        <v>Off</v>
      </c>
      <c r="BY37" s="117" t="e">
        <f t="shared" si="48"/>
        <v>#VALUE!</v>
      </c>
      <c r="BZ37" s="118" t="e">
        <f t="shared" si="45"/>
        <v>#VALUE!</v>
      </c>
      <c r="CA37" s="119" t="str">
        <f>IFERROR(VLOOKUP(BQ37,'DAS Tue'!$F$9:$Q$49,12,0),"Off")</f>
        <v>Off</v>
      </c>
      <c r="CB37" s="116" t="str">
        <f>IFERROR(VLOOKUP(BQ37,'DAS Tue'!$F$9:$R$49,13,0),"Off")</f>
        <v>Off</v>
      </c>
      <c r="CC37" s="117" t="e">
        <f t="shared" si="49"/>
        <v>#VALUE!</v>
      </c>
      <c r="CD37" s="120" t="e">
        <f t="shared" si="60"/>
        <v>#VALUE!</v>
      </c>
      <c r="CE37" s="115" t="str">
        <f>IFERROR(VLOOKUP(BQ37,'DAS Wed'!$F$9:$Q$58,12,0),"Off")</f>
        <v>Off</v>
      </c>
      <c r="CF37" s="116" t="str">
        <f>IFERROR(VLOOKUP(BQ37,'DAS Wed'!$F$9:$R$58,13,0),"Off")</f>
        <v>Off</v>
      </c>
      <c r="CG37" s="117" t="e">
        <f t="shared" si="51"/>
        <v>#VALUE!</v>
      </c>
      <c r="CH37" s="118" t="e">
        <f t="shared" si="52"/>
        <v>#VALUE!</v>
      </c>
      <c r="CI37" s="119">
        <f>IFERROR(VLOOKUP(BQ37,'DAS Thu'!$F$9:$Q$59,12,0),"Off")</f>
        <v>0.15486111111111112</v>
      </c>
      <c r="CJ37" s="116">
        <f>IFERROR(VLOOKUP(BQ37,'DAS Thu'!$F$9:$R$59,13,0),"Off")</f>
        <v>0.48819444444444443</v>
      </c>
      <c r="CK37" s="117">
        <f t="shared" si="53"/>
        <v>0.51180555555555562</v>
      </c>
      <c r="CL37" s="120" t="e">
        <f t="shared" si="61"/>
        <v>#VALUE!</v>
      </c>
      <c r="CM37" s="115" t="str">
        <f>IFERROR(VLOOKUP(BQ37,'DAS Fri'!$F$9:$Q$63,12,0),"Off")</f>
        <v>Off</v>
      </c>
      <c r="CN37" s="116" t="str">
        <f>IFERROR(VLOOKUP(BQ37,'DAS Fri'!$F$9:$R$63,13,0),"Off")</f>
        <v>Off</v>
      </c>
      <c r="CO37" s="117" t="e">
        <f t="shared" si="55"/>
        <v>#VALUE!</v>
      </c>
      <c r="CP37" s="118" t="e">
        <f t="shared" si="62"/>
        <v>#VALUE!</v>
      </c>
      <c r="CQ37" s="119">
        <f>IFERROR(VLOOKUP(BQ37,'DAS Sat'!$F$9:$Q$65,12,0),"Off")</f>
        <v>0.39027777777777778</v>
      </c>
      <c r="CR37" s="116">
        <f>IFERROR(VLOOKUP(BQ37,'DAS Sat'!$F$9:$R$65,13,0),"Off")</f>
        <v>0.59861111111111109</v>
      </c>
      <c r="CS37" s="121">
        <f t="shared" si="57"/>
        <v>0.40138888888888891</v>
      </c>
      <c r="CT37" s="118" t="e">
        <f t="shared" si="63"/>
        <v>#VALUE!</v>
      </c>
    </row>
    <row r="38" spans="2:98" ht="21" x14ac:dyDescent="0.45">
      <c r="B38" s="59" t="str">
        <f>'Dvr '!A43</f>
        <v>Hassan Ali Al-Ghanem</v>
      </c>
      <c r="C38" s="69">
        <f>IFERROR(VLOOKUP(B38,'DAS Sun'!$F$9:$O$61,10,0),"Off")</f>
        <v>0.20833333333333326</v>
      </c>
      <c r="D38" s="97">
        <f>'Dvr '!E43</f>
        <v>0.20833333333333326</v>
      </c>
      <c r="E38" s="69">
        <f>IFERROR(VLOOKUP(B38,'DAS Mon'!$F$9:$O$49,10,0),"Off")</f>
        <v>0.33333333333333326</v>
      </c>
      <c r="F38" s="95">
        <f>'Dvr '!I43</f>
        <v>0.33333333333333326</v>
      </c>
      <c r="G38" s="66" t="str">
        <f>IFERROR(VLOOKUP(B38,'DAS Tue'!$F$9:$O$47,10,0),"Off")</f>
        <v>Off</v>
      </c>
      <c r="H38" s="97">
        <f>'Dvr '!M43</f>
        <v>0</v>
      </c>
      <c r="I38" s="69" t="str">
        <f>IFERROR(VLOOKUP(B38,'DAS Wed'!$F$9:$O$57,10,0),"Off")</f>
        <v>Off</v>
      </c>
      <c r="J38" s="95">
        <f>'Dvr '!Q43</f>
        <v>0</v>
      </c>
      <c r="K38" s="66" t="str">
        <f>IFERROR(VLOOKUP(B38,'DAS Thu'!$F$9:$O$59,10,0),"Off")</f>
        <v>Off</v>
      </c>
      <c r="L38" s="97">
        <f>'Dvr '!U43</f>
        <v>0</v>
      </c>
      <c r="M38" s="69">
        <f>IFERROR(VLOOKUP(B38,'DAS Fri'!$F$9:$O$63,10,0),"Off")</f>
        <v>0.25347222222222221</v>
      </c>
      <c r="N38" s="95">
        <f>'Dvr '!Y43</f>
        <v>0.33333333333333326</v>
      </c>
      <c r="O38" s="66">
        <f>IFERROR(VLOOKUP(B38,'DAS Sat'!$F$9:$O$65,10,0),"Off")</f>
        <v>0.33333333333333326</v>
      </c>
      <c r="P38" s="95">
        <f>'Dvr '!AC43</f>
        <v>0.4152777777777778</v>
      </c>
      <c r="Q38" s="60">
        <f t="shared" si="6"/>
        <v>1.1284722222222219</v>
      </c>
      <c r="R38" s="61">
        <f t="shared" si="7"/>
        <v>1.2902777777777776</v>
      </c>
      <c r="S38" s="6">
        <f t="shared" si="8"/>
        <v>3</v>
      </c>
      <c r="T38" s="70"/>
      <c r="U38" s="59" t="str">
        <f>'Dvr '!A43</f>
        <v>Hassan Ali Al-Ghanem</v>
      </c>
      <c r="V38" s="68" t="str">
        <f>IFERROR(VLOOKUP(U38,'DAS Sun'!$F$10:$P$59,11,0),"Off")</f>
        <v>MLD14</v>
      </c>
      <c r="W38" s="104" t="str">
        <f t="shared" si="9"/>
        <v>3:50</v>
      </c>
      <c r="X38" s="104">
        <f t="shared" si="10"/>
        <v>0</v>
      </c>
      <c r="Y38" s="73">
        <f t="shared" si="11"/>
        <v>0</v>
      </c>
      <c r="Z38" s="73" t="str">
        <f t="shared" si="12"/>
        <v>Riyadh1</v>
      </c>
      <c r="AA38" s="124" t="str">
        <f t="shared" si="13"/>
        <v>449</v>
      </c>
      <c r="AB38" s="66" t="str">
        <f>IFERROR(VLOOKUP(U38,'DAS Mon'!$F$10:$P$51,11,0),"Off")</f>
        <v>DDD2</v>
      </c>
      <c r="AC38" s="104" t="str">
        <f t="shared" si="14"/>
        <v>0</v>
      </c>
      <c r="AD38" s="104" t="str">
        <f t="shared" si="15"/>
        <v>8:00</v>
      </c>
      <c r="AE38" s="73">
        <f t="shared" si="16"/>
        <v>0</v>
      </c>
      <c r="AF38" s="73" t="str">
        <f t="shared" si="17"/>
        <v>Dammam</v>
      </c>
      <c r="AG38" s="124" t="str">
        <f t="shared" si="18"/>
        <v>0</v>
      </c>
      <c r="AH38" s="122" t="str">
        <f>IFERROR(VLOOKUP(U38,'DAS Tue'!$F$9:$P$50,11,0),"Off")</f>
        <v>Off</v>
      </c>
      <c r="AI38" s="104">
        <f t="shared" si="19"/>
        <v>0</v>
      </c>
      <c r="AJ38" s="104">
        <f t="shared" si="20"/>
        <v>0</v>
      </c>
      <c r="AK38" s="73">
        <f t="shared" si="21"/>
        <v>0</v>
      </c>
      <c r="AL38" s="73" t="str">
        <f t="shared" si="22"/>
        <v>Dammam</v>
      </c>
      <c r="AM38" s="124" t="str">
        <f t="shared" si="23"/>
        <v>0</v>
      </c>
      <c r="AN38" s="122" t="str">
        <f>IFERROR(VLOOKUP(U38,'DAS Wed'!$F$10:$P$56,11,0),"Off")</f>
        <v>Off</v>
      </c>
      <c r="AO38" s="104">
        <f t="shared" si="24"/>
        <v>0</v>
      </c>
      <c r="AP38" s="104">
        <f t="shared" si="25"/>
        <v>0</v>
      </c>
      <c r="AQ38" s="73">
        <f t="shared" si="26"/>
        <v>0</v>
      </c>
      <c r="AR38" s="73" t="str">
        <f t="shared" si="27"/>
        <v>Dammam</v>
      </c>
      <c r="AS38" s="124" t="str">
        <f t="shared" si="28"/>
        <v>0</v>
      </c>
      <c r="AT38" s="122" t="str">
        <f>IFERROR(VLOOKUP(U38,'DAS Thu'!$F$35:$P$51,11,0),"Off")</f>
        <v>Off</v>
      </c>
      <c r="AU38" s="104">
        <f t="shared" si="29"/>
        <v>0</v>
      </c>
      <c r="AV38" s="104">
        <f t="shared" si="30"/>
        <v>0</v>
      </c>
      <c r="AW38" s="73">
        <f t="shared" si="31"/>
        <v>0</v>
      </c>
      <c r="AX38" s="73" t="str">
        <f t="shared" si="32"/>
        <v>Dammam</v>
      </c>
      <c r="AY38" s="124" t="str">
        <f t="shared" si="33"/>
        <v>0</v>
      </c>
      <c r="AZ38" s="122" t="str">
        <f>IFERROR(VLOOKUP(U38,'DAS Fri'!$F$47:$P$55,11,0),"Off")</f>
        <v>Off</v>
      </c>
      <c r="BA38" s="104">
        <f t="shared" si="34"/>
        <v>0</v>
      </c>
      <c r="BB38" s="104">
        <f t="shared" si="35"/>
        <v>0</v>
      </c>
      <c r="BC38" s="73">
        <f t="shared" si="36"/>
        <v>0</v>
      </c>
      <c r="BD38" s="73" t="str">
        <f t="shared" si="37"/>
        <v>Dammam</v>
      </c>
      <c r="BE38" s="124" t="str">
        <f t="shared" si="38"/>
        <v>0</v>
      </c>
      <c r="BF38" s="122" t="str">
        <f>IFERROR(VLOOKUP(U38,'DAS Sat'!$F$9:$P$63,11,0),"Off")</f>
        <v>SP-H</v>
      </c>
      <c r="BG38" s="104">
        <f t="shared" si="39"/>
        <v>0</v>
      </c>
      <c r="BH38" s="104">
        <f t="shared" si="40"/>
        <v>0</v>
      </c>
      <c r="BI38" s="73">
        <f t="shared" si="41"/>
        <v>0</v>
      </c>
      <c r="BJ38" s="73" t="b">
        <f t="shared" si="42"/>
        <v>0</v>
      </c>
      <c r="BK38" s="124" t="b">
        <f t="shared" si="43"/>
        <v>0</v>
      </c>
      <c r="BL38" s="60">
        <f t="shared" si="5"/>
        <v>0.15972222222222221</v>
      </c>
      <c r="BM38" s="61">
        <v>0.15972222222222224</v>
      </c>
      <c r="BN38" s="60">
        <f t="shared" si="44"/>
        <v>0.33333333333333331</v>
      </c>
      <c r="BO38" s="60">
        <v>0</v>
      </c>
      <c r="BQ38" s="114" t="str">
        <f>'Dvr '!A42</f>
        <v>Mohammed Abdulrahman Al-Nwaiser</v>
      </c>
      <c r="BR38" s="121">
        <v>0.45833333333333337</v>
      </c>
      <c r="BS38" s="115">
        <f>IFERROR(VLOOKUP(BQ38,'DAS Sun'!$F$9:$Q$61,12,0),"Off")</f>
        <v>0.41666666666666669</v>
      </c>
      <c r="BT38" s="116">
        <f>IFERROR(VLOOKUP(BQ38,'DAS Sun'!$F$9:$R$61,13,0),"Off")</f>
        <v>0.625</v>
      </c>
      <c r="BU38" s="117">
        <f t="shared" si="46"/>
        <v>0.375</v>
      </c>
      <c r="BV38" s="118">
        <f t="shared" si="59"/>
        <v>0.875</v>
      </c>
      <c r="BW38" s="119">
        <f>IFERROR(VLOOKUP(BQ38,'DAS Mon'!$F$9:$Q$49,12,0),"Off")</f>
        <v>0.15486111111111112</v>
      </c>
      <c r="BX38" s="116">
        <f>IFERROR(VLOOKUP(BQ38,'DAS Mon'!$F$9:$R$49,13,0),"Off")</f>
        <v>0.48819444444444443</v>
      </c>
      <c r="BY38" s="117">
        <f t="shared" si="48"/>
        <v>0.51180555555555562</v>
      </c>
      <c r="BZ38" s="118">
        <f t="shared" si="45"/>
        <v>0.52986111111111112</v>
      </c>
      <c r="CA38" s="119">
        <f>IFERROR(VLOOKUP(BQ38,'DAS Tue'!$F$9:$Q$49,12,0),"Off")</f>
        <v>0.23055555555555557</v>
      </c>
      <c r="CB38" s="116">
        <f>IFERROR(VLOOKUP(BQ38,'DAS Tue'!$F$9:$R$49,13,0),"Off")</f>
        <v>0.68819444444444444</v>
      </c>
      <c r="CC38" s="117">
        <f t="shared" si="49"/>
        <v>0.31180555555555556</v>
      </c>
      <c r="CD38" s="120">
        <f t="shared" si="60"/>
        <v>0.74236111111111125</v>
      </c>
      <c r="CE38" s="115" t="str">
        <f>IFERROR(VLOOKUP(BQ38,'DAS Wed'!$F$9:$Q$58,12,0),"Off")</f>
        <v>Off</v>
      </c>
      <c r="CF38" s="116" t="str">
        <f>IFERROR(VLOOKUP(BQ38,'DAS Wed'!$F$9:$R$58,13,0),"Off")</f>
        <v>Off</v>
      </c>
      <c r="CG38" s="117" t="e">
        <f t="shared" si="51"/>
        <v>#VALUE!</v>
      </c>
      <c r="CH38" s="118" t="e">
        <f t="shared" si="52"/>
        <v>#VALUE!</v>
      </c>
      <c r="CI38" s="119" t="str">
        <f>IFERROR(VLOOKUP(BQ38,'DAS Thu'!$F$9:$Q$59,12,0),"Off")</f>
        <v>Off</v>
      </c>
      <c r="CJ38" s="116" t="str">
        <f>IFERROR(VLOOKUP(BQ38,'DAS Thu'!$F$9:$R$59,13,0),"Off")</f>
        <v>Off</v>
      </c>
      <c r="CK38" s="117" t="e">
        <f t="shared" si="53"/>
        <v>#VALUE!</v>
      </c>
      <c r="CL38" s="120" t="e">
        <f t="shared" si="61"/>
        <v>#VALUE!</v>
      </c>
      <c r="CM38" s="115" t="str">
        <f>IFERROR(VLOOKUP(BQ38,'DAS Fri'!$F$9:$Q$63,12,0),"Off")</f>
        <v>Off</v>
      </c>
      <c r="CN38" s="116" t="str">
        <f>IFERROR(VLOOKUP(BQ38,'DAS Fri'!$F$9:$R$63,13,0),"Off")</f>
        <v>Off</v>
      </c>
      <c r="CO38" s="117" t="e">
        <f t="shared" si="55"/>
        <v>#VALUE!</v>
      </c>
      <c r="CP38" s="118" t="e">
        <f t="shared" si="62"/>
        <v>#VALUE!</v>
      </c>
      <c r="CQ38" s="119">
        <f>IFERROR(VLOOKUP(BQ38,'DAS Sat'!$F$9:$Q$65,12,0),"Off")</f>
        <v>0.59930555555555554</v>
      </c>
      <c r="CR38" s="116">
        <f>IFERROR(VLOOKUP(BQ38,'DAS Sat'!$F$9:$R$65,13,0),"Off")</f>
        <v>0.80763888888888891</v>
      </c>
      <c r="CS38" s="121">
        <f t="shared" si="57"/>
        <v>0.19236111111111109</v>
      </c>
      <c r="CT38" s="118" t="e">
        <f t="shared" si="63"/>
        <v>#VALUE!</v>
      </c>
    </row>
    <row r="39" spans="2:98" ht="21" x14ac:dyDescent="0.45">
      <c r="B39" s="59" t="str">
        <f>'Dvr '!A44</f>
        <v>Abdullah Fayez Al-Subaie</v>
      </c>
      <c r="C39" s="69">
        <f>IFERROR(VLOOKUP(B39,'DAS Sun'!$F$9:$O$61,10,0),"Off")</f>
        <v>0.39236111111111116</v>
      </c>
      <c r="D39" s="97">
        <f>'Dvr '!E44</f>
        <v>0.33333333333333326</v>
      </c>
      <c r="E39" s="69">
        <f>IFERROR(VLOOKUP(B39,'DAS Mon'!$F$9:$O$49,10,0),"Off")</f>
        <v>0.39236111111111116</v>
      </c>
      <c r="F39" s="95">
        <f>'Dvr '!I44</f>
        <v>0.2104166666666667</v>
      </c>
      <c r="G39" s="66">
        <f>IFERROR(VLOOKUP(B39,'DAS Tue'!$F$9:$O$47,10,0),"Off")</f>
        <v>0.39236111111111116</v>
      </c>
      <c r="H39" s="97">
        <f>'Dvr '!M44</f>
        <v>0.20833333333333337</v>
      </c>
      <c r="I39" s="69">
        <f>IFERROR(VLOOKUP(B39,'DAS Wed'!$F$9:$O$57,10,0),"Off")</f>
        <v>0.39236111111111116</v>
      </c>
      <c r="J39" s="95">
        <f>'Dvr '!Q44</f>
        <v>0.33333333333333326</v>
      </c>
      <c r="K39" s="66">
        <f>IFERROR(VLOOKUP(B39,'DAS Thu'!$F$9:$O$59,10,0),"Off")</f>
        <v>0.39236111111111116</v>
      </c>
      <c r="L39" s="97">
        <f>'Dvr '!U44</f>
        <v>0.39236111111111116</v>
      </c>
      <c r="M39" s="69" t="str">
        <f>IFERROR(VLOOKUP(B39,'DAS Fri'!$F$9:$O$63,10,0),"Off")</f>
        <v>Off</v>
      </c>
      <c r="N39" s="95">
        <f>'Dvr '!Y44</f>
        <v>0</v>
      </c>
      <c r="O39" s="66" t="str">
        <f>IFERROR(VLOOKUP(B39,'DAS Sat'!$F$9:$O$65,10,0),"Off")</f>
        <v>Off</v>
      </c>
      <c r="P39" s="95">
        <f>'Dvr '!AC44</f>
        <v>0</v>
      </c>
      <c r="Q39" s="60">
        <f t="shared" si="6"/>
        <v>1.9618055555555558</v>
      </c>
      <c r="R39" s="61">
        <f t="shared" si="7"/>
        <v>1.4777777777777779</v>
      </c>
      <c r="S39" s="6">
        <f t="shared" si="8"/>
        <v>2</v>
      </c>
      <c r="T39" s="70"/>
      <c r="U39" s="59" t="str">
        <f>'Dvr '!A44</f>
        <v>Abdullah Fayez Al-Subaie</v>
      </c>
      <c r="V39" s="68" t="str">
        <f>IFERROR(VLOOKUP(U39,'DAS Sun'!$F$10:$P$59,11,0),"Off")</f>
        <v>HSBY 2</v>
      </c>
      <c r="W39" s="104">
        <f t="shared" si="9"/>
        <v>0</v>
      </c>
      <c r="X39" s="104">
        <f t="shared" si="10"/>
        <v>0</v>
      </c>
      <c r="Y39" s="73">
        <f t="shared" si="11"/>
        <v>0</v>
      </c>
      <c r="Z39" s="73" t="b">
        <f t="shared" si="12"/>
        <v>0</v>
      </c>
      <c r="AA39" s="124" t="b">
        <f t="shared" si="13"/>
        <v>0</v>
      </c>
      <c r="AB39" s="66" t="str">
        <f>IFERROR(VLOOKUP(U39,'DAS Mon'!$F$10:$P$51,11,0),"Off")</f>
        <v>HSBY 2</v>
      </c>
      <c r="AC39" s="104">
        <f t="shared" si="14"/>
        <v>0</v>
      </c>
      <c r="AD39" s="104">
        <f t="shared" si="15"/>
        <v>0</v>
      </c>
      <c r="AE39" s="73">
        <f t="shared" si="16"/>
        <v>0</v>
      </c>
      <c r="AF39" s="73" t="b">
        <f t="shared" si="17"/>
        <v>0</v>
      </c>
      <c r="AG39" s="124" t="b">
        <f t="shared" si="18"/>
        <v>0</v>
      </c>
      <c r="AH39" s="122" t="str">
        <f>IFERROR(VLOOKUP(U39,'DAS Tue'!$F$9:$P$50,11,0),"Off")</f>
        <v>HSBY 2</v>
      </c>
      <c r="AI39" s="104">
        <f t="shared" si="19"/>
        <v>0</v>
      </c>
      <c r="AJ39" s="104">
        <f t="shared" si="20"/>
        <v>0</v>
      </c>
      <c r="AK39" s="73">
        <f t="shared" si="21"/>
        <v>0</v>
      </c>
      <c r="AL39" s="73" t="b">
        <f t="shared" si="22"/>
        <v>0</v>
      </c>
      <c r="AM39" s="124" t="b">
        <f t="shared" si="23"/>
        <v>0</v>
      </c>
      <c r="AN39" s="122" t="str">
        <f>IFERROR(VLOOKUP(U39,'DAS Wed'!$F$10:$P$56,11,0),"Off")</f>
        <v>HSBY 2</v>
      </c>
      <c r="AO39" s="104">
        <f t="shared" si="24"/>
        <v>0</v>
      </c>
      <c r="AP39" s="104">
        <f t="shared" si="25"/>
        <v>0</v>
      </c>
      <c r="AQ39" s="73">
        <f t="shared" si="26"/>
        <v>0</v>
      </c>
      <c r="AR39" s="73" t="b">
        <f t="shared" si="27"/>
        <v>0</v>
      </c>
      <c r="AS39" s="124" t="b">
        <f t="shared" si="28"/>
        <v>0</v>
      </c>
      <c r="AT39" s="122" t="str">
        <f>IFERROR(VLOOKUP(U39,'DAS Thu'!$F$35:$P$51,11,0),"Off")</f>
        <v>MLD9&amp;18</v>
      </c>
      <c r="AU39" s="104">
        <f t="shared" si="29"/>
        <v>0</v>
      </c>
      <c r="AV39" s="104">
        <f t="shared" si="30"/>
        <v>0</v>
      </c>
      <c r="AW39" s="73">
        <f t="shared" si="31"/>
        <v>0</v>
      </c>
      <c r="AX39" s="73" t="b">
        <f t="shared" si="32"/>
        <v>0</v>
      </c>
      <c r="AY39" s="124" t="b">
        <f t="shared" si="33"/>
        <v>0</v>
      </c>
      <c r="AZ39" s="122" t="str">
        <f>IFERROR(VLOOKUP(U39,'DAS Fri'!$F$47:$P$55,11,0),"Off")</f>
        <v>Off</v>
      </c>
      <c r="BA39" s="104">
        <f t="shared" si="34"/>
        <v>0</v>
      </c>
      <c r="BB39" s="104">
        <f t="shared" si="35"/>
        <v>0</v>
      </c>
      <c r="BC39" s="73">
        <f t="shared" si="36"/>
        <v>0</v>
      </c>
      <c r="BD39" s="73" t="str">
        <f t="shared" si="37"/>
        <v>Dammam</v>
      </c>
      <c r="BE39" s="124" t="str">
        <f t="shared" si="38"/>
        <v>0</v>
      </c>
      <c r="BF39" s="122" t="str">
        <f>IFERROR(VLOOKUP(U39,'DAS Sat'!$F$9:$P$63,11,0),"Off")</f>
        <v>Off</v>
      </c>
      <c r="BG39" s="104">
        <f t="shared" si="39"/>
        <v>0</v>
      </c>
      <c r="BH39" s="104">
        <f t="shared" si="40"/>
        <v>0</v>
      </c>
      <c r="BI39" s="73">
        <f t="shared" si="41"/>
        <v>0</v>
      </c>
      <c r="BJ39" s="73" t="str">
        <f t="shared" si="42"/>
        <v>Dammam</v>
      </c>
      <c r="BK39" s="124" t="str">
        <f t="shared" si="43"/>
        <v>0</v>
      </c>
      <c r="BL39" s="60">
        <f t="shared" si="5"/>
        <v>0</v>
      </c>
      <c r="BM39" s="61">
        <v>0.38194444444444442</v>
      </c>
      <c r="BN39" s="60">
        <f t="shared" si="44"/>
        <v>0</v>
      </c>
      <c r="BO39" s="60">
        <v>0.33333333333333331</v>
      </c>
      <c r="BQ39" s="114" t="str">
        <f>'Dvr '!A43</f>
        <v>Hassan Ali Al-Ghanem</v>
      </c>
      <c r="BR39" s="121">
        <v>0.15625</v>
      </c>
      <c r="BS39" s="115">
        <f>IFERROR(VLOOKUP(BQ39,'DAS Sun'!$F$9:$Q$61,12,0),"Off")</f>
        <v>0.68125000000000002</v>
      </c>
      <c r="BT39" s="116">
        <f>IFERROR(VLOOKUP(BQ39,'DAS Sun'!$F$9:$R$61,13,0),"Off")</f>
        <v>0.88958333333333328</v>
      </c>
      <c r="BU39" s="117">
        <f t="shared" si="46"/>
        <v>0.11041666666666672</v>
      </c>
      <c r="BV39" s="118">
        <f t="shared" si="59"/>
        <v>0.83750000000000002</v>
      </c>
      <c r="BW39" s="119">
        <f>IFERROR(VLOOKUP(BQ39,'DAS Mon'!$F$9:$Q$49,12,0),"Off")</f>
        <v>0.58333333333333337</v>
      </c>
      <c r="BX39" s="116">
        <f>IFERROR(VLOOKUP(BQ39,'DAS Mon'!$F$9:$R$49,13,0),"Off")</f>
        <v>0.91666666666666663</v>
      </c>
      <c r="BY39" s="117">
        <f t="shared" si="48"/>
        <v>8.333333333333337E-2</v>
      </c>
      <c r="BZ39" s="118">
        <f t="shared" si="45"/>
        <v>0.69375000000000009</v>
      </c>
      <c r="CA39" s="119" t="str">
        <f>IFERROR(VLOOKUP(BQ39,'DAS Tue'!$F$9:$Q$49,12,0),"Off")</f>
        <v>Off</v>
      </c>
      <c r="CB39" s="116" t="str">
        <f>IFERROR(VLOOKUP(BQ39,'DAS Tue'!$F$9:$R$49,13,0),"Off")</f>
        <v>Off</v>
      </c>
      <c r="CC39" s="117" t="e">
        <f t="shared" si="49"/>
        <v>#VALUE!</v>
      </c>
      <c r="CD39" s="120" t="e">
        <f t="shared" si="60"/>
        <v>#VALUE!</v>
      </c>
      <c r="CE39" s="115" t="str">
        <f>IFERROR(VLOOKUP(BQ39,'DAS Wed'!$F$9:$Q$58,12,0),"Off")</f>
        <v>Off</v>
      </c>
      <c r="CF39" s="116" t="str">
        <f>IFERROR(VLOOKUP(BQ39,'DAS Wed'!$F$9:$R$58,13,0),"Off")</f>
        <v>Off</v>
      </c>
      <c r="CG39" s="117" t="e">
        <f t="shared" si="51"/>
        <v>#VALUE!</v>
      </c>
      <c r="CH39" s="118" t="e">
        <f t="shared" si="52"/>
        <v>#VALUE!</v>
      </c>
      <c r="CI39" s="119" t="str">
        <f>IFERROR(VLOOKUP(BQ39,'DAS Thu'!$F$9:$Q$59,12,0),"Off")</f>
        <v>Off</v>
      </c>
      <c r="CJ39" s="116" t="str">
        <f>IFERROR(VLOOKUP(BQ39,'DAS Thu'!$F$9:$R$59,13,0),"Off")</f>
        <v>Off</v>
      </c>
      <c r="CK39" s="117" t="e">
        <f t="shared" si="53"/>
        <v>#VALUE!</v>
      </c>
      <c r="CL39" s="120" t="e">
        <f t="shared" si="61"/>
        <v>#VALUE!</v>
      </c>
      <c r="CM39" s="115">
        <f>IFERROR(VLOOKUP(BQ39,'DAS Fri'!$F$9:$Q$63,12,0),"Off")</f>
        <v>0.22708333333333333</v>
      </c>
      <c r="CN39" s="116">
        <f>IFERROR(VLOOKUP(BQ39,'DAS Fri'!$F$9:$R$63,13,0),"Off")</f>
        <v>0.48055555555555557</v>
      </c>
      <c r="CO39" s="117">
        <f t="shared" si="55"/>
        <v>0.51944444444444438</v>
      </c>
      <c r="CP39" s="118" t="e">
        <f t="shared" si="62"/>
        <v>#VALUE!</v>
      </c>
      <c r="CQ39" s="119">
        <f>IFERROR(VLOOKUP(BQ39,'DAS Sat'!$F$9:$Q$65,12,0),"Off")</f>
        <v>0.20833333333333334</v>
      </c>
      <c r="CR39" s="116">
        <f>IFERROR(VLOOKUP(BQ39,'DAS Sat'!$F$9:$R$65,13,0),"Off")</f>
        <v>0.54166666666666663</v>
      </c>
      <c r="CS39" s="121">
        <f t="shared" si="57"/>
        <v>0.45833333333333337</v>
      </c>
      <c r="CT39" s="118">
        <f t="shared" si="63"/>
        <v>0.72777777777777775</v>
      </c>
    </row>
    <row r="40" spans="2:98" ht="21" x14ac:dyDescent="0.45">
      <c r="B40" s="59" t="str">
        <f>'Dvr '!A49</f>
        <v>Ismail Khalifa Al- Amal</v>
      </c>
      <c r="C40" s="69">
        <f>IFERROR(VLOOKUP(B40,'DAS Sun'!$F$9:$O$61,10,0),"Off")</f>
        <v>0.33333333333333337</v>
      </c>
      <c r="D40" s="97">
        <f>'Dvr '!E49</f>
        <v>0.33333333333333337</v>
      </c>
      <c r="E40" s="69">
        <f>IFERROR(VLOOKUP(B40,'DAS Mon'!$F$9:$O$49,10,0),"Off")</f>
        <v>0.33333333333333337</v>
      </c>
      <c r="F40" s="95">
        <f>'Dvr '!I49</f>
        <v>0.33333333333333337</v>
      </c>
      <c r="G40" s="66">
        <f>IFERROR(VLOOKUP(B40,'DAS Tue'!$F$9:$O$47,10,0),"Off")</f>
        <v>0.33333333333333337</v>
      </c>
      <c r="H40" s="97">
        <f>'Dvr '!M49</f>
        <v>0.33333333333333337</v>
      </c>
      <c r="I40" s="69">
        <f>IFERROR(VLOOKUP(B40,'DAS Wed'!$F$9:$O$57,10,0),"Off")</f>
        <v>0.33333333333333337</v>
      </c>
      <c r="J40" s="95">
        <f>'Dvr '!Q49</f>
        <v>0.33333333333333337</v>
      </c>
      <c r="K40" s="66">
        <f>IFERROR(VLOOKUP(B40,'DAS Thu'!$F$9:$O$59,10,0),"Off")</f>
        <v>0.33333333333333337</v>
      </c>
      <c r="L40" s="97">
        <f>'Dvr '!U49</f>
        <v>0.33333333333333337</v>
      </c>
      <c r="M40" s="69" t="str">
        <f>IFERROR(VLOOKUP(B40,'DAS Fri'!$F$9:$O$63,10,0),"Off")</f>
        <v>Off</v>
      </c>
      <c r="N40" s="95">
        <f>'Dvr '!Y49</f>
        <v>0</v>
      </c>
      <c r="O40" s="66" t="str">
        <f>IFERROR(VLOOKUP(B40,'DAS Sat'!$F$9:$O$65,10,0),"Off")</f>
        <v>Off</v>
      </c>
      <c r="P40" s="95">
        <f>'Dvr '!AC49</f>
        <v>0</v>
      </c>
      <c r="Q40" s="60">
        <f t="shared" si="6"/>
        <v>1.666666666666667</v>
      </c>
      <c r="R40" s="61">
        <f t="shared" si="7"/>
        <v>1.666666666666667</v>
      </c>
      <c r="S40" s="6">
        <f t="shared" si="8"/>
        <v>2</v>
      </c>
      <c r="T40" s="70"/>
      <c r="U40" s="59" t="str">
        <f>'Dvr '!A49</f>
        <v>Ismail Khalifa Al- Amal</v>
      </c>
      <c r="V40" s="68" t="str">
        <f>IFERROR(VLOOKUP(U40,'DAS Sun'!$F$10:$P$59,11,0),"Off")</f>
        <v>DDD3</v>
      </c>
      <c r="W40" s="104" t="str">
        <f t="shared" si="9"/>
        <v>0</v>
      </c>
      <c r="X40" s="104" t="str">
        <f t="shared" si="10"/>
        <v>8:00</v>
      </c>
      <c r="Y40" s="73">
        <f t="shared" si="11"/>
        <v>0</v>
      </c>
      <c r="Z40" s="73" t="str">
        <f t="shared" si="12"/>
        <v>Dammam</v>
      </c>
      <c r="AA40" s="124" t="str">
        <f t="shared" si="13"/>
        <v>0</v>
      </c>
      <c r="AB40" s="66" t="str">
        <f>IFERROR(VLOOKUP(U40,'DAS Mon'!$F$10:$P$51,11,0),"Off")</f>
        <v>DDD3</v>
      </c>
      <c r="AC40" s="104" t="str">
        <f t="shared" si="14"/>
        <v>0</v>
      </c>
      <c r="AD40" s="104" t="str">
        <f t="shared" si="15"/>
        <v>8:00</v>
      </c>
      <c r="AE40" s="73">
        <f t="shared" si="16"/>
        <v>0</v>
      </c>
      <c r="AF40" s="73" t="str">
        <f t="shared" si="17"/>
        <v>Dammam</v>
      </c>
      <c r="AG40" s="124" t="str">
        <f t="shared" si="18"/>
        <v>0</v>
      </c>
      <c r="AH40" s="122" t="str">
        <f>IFERROR(VLOOKUP(U40,'DAS Tue'!$F$9:$P$50,11,0),"Off")</f>
        <v>DDD3</v>
      </c>
      <c r="AI40" s="104" t="str">
        <f t="shared" si="19"/>
        <v>0</v>
      </c>
      <c r="AJ40" s="104" t="str">
        <f t="shared" si="20"/>
        <v>8:00</v>
      </c>
      <c r="AK40" s="73">
        <f t="shared" si="21"/>
        <v>0</v>
      </c>
      <c r="AL40" s="73" t="str">
        <f t="shared" si="22"/>
        <v>Dammam</v>
      </c>
      <c r="AM40" s="124" t="str">
        <f t="shared" si="23"/>
        <v>0</v>
      </c>
      <c r="AN40" s="122" t="str">
        <f>IFERROR(VLOOKUP(U40,'DAS Wed'!$F$10:$P$56,11,0),"Off")</f>
        <v>DDD3</v>
      </c>
      <c r="AO40" s="104" t="str">
        <f t="shared" si="24"/>
        <v>0</v>
      </c>
      <c r="AP40" s="104" t="str">
        <f t="shared" si="25"/>
        <v>8:00</v>
      </c>
      <c r="AQ40" s="73">
        <f t="shared" si="26"/>
        <v>0</v>
      </c>
      <c r="AR40" s="73" t="str">
        <f t="shared" si="27"/>
        <v>Dammam</v>
      </c>
      <c r="AS40" s="124" t="str">
        <f t="shared" si="28"/>
        <v>0</v>
      </c>
      <c r="AT40" s="122" t="str">
        <f>IFERROR(VLOOKUP(U40,'DAS Thu'!$F$35:$P$51,11,0),"Off")</f>
        <v>DDD3</v>
      </c>
      <c r="AU40" s="104" t="str">
        <f t="shared" si="29"/>
        <v>0</v>
      </c>
      <c r="AV40" s="104" t="str">
        <f t="shared" si="30"/>
        <v>8:00</v>
      </c>
      <c r="AW40" s="73">
        <f t="shared" si="31"/>
        <v>0</v>
      </c>
      <c r="AX40" s="73" t="str">
        <f t="shared" si="32"/>
        <v>Dammam</v>
      </c>
      <c r="AY40" s="124" t="str">
        <f t="shared" si="33"/>
        <v>0</v>
      </c>
      <c r="AZ40" s="122" t="str">
        <f>IFERROR(VLOOKUP(U40,'DAS Fri'!$F$47:$P$55,11,0),"Off")</f>
        <v>Off</v>
      </c>
      <c r="BA40" s="104">
        <f t="shared" si="34"/>
        <v>0</v>
      </c>
      <c r="BB40" s="104">
        <f t="shared" si="35"/>
        <v>0</v>
      </c>
      <c r="BC40" s="73">
        <f t="shared" si="36"/>
        <v>0</v>
      </c>
      <c r="BD40" s="73" t="str">
        <f t="shared" si="37"/>
        <v>Dammam</v>
      </c>
      <c r="BE40" s="124" t="str">
        <f t="shared" si="38"/>
        <v>0</v>
      </c>
      <c r="BF40" s="122" t="str">
        <f>IFERROR(VLOOKUP(U40,'DAS Sat'!$F$9:$P$63,11,0),"Off")</f>
        <v>Off</v>
      </c>
      <c r="BG40" s="104">
        <f t="shared" si="39"/>
        <v>0</v>
      </c>
      <c r="BH40" s="104">
        <f t="shared" si="40"/>
        <v>0</v>
      </c>
      <c r="BI40" s="73">
        <f t="shared" si="41"/>
        <v>0</v>
      </c>
      <c r="BJ40" s="73" t="str">
        <f t="shared" si="42"/>
        <v>Dammam</v>
      </c>
      <c r="BK40" s="124" t="str">
        <f t="shared" si="43"/>
        <v>0</v>
      </c>
      <c r="BL40" s="60">
        <f t="shared" si="5"/>
        <v>0</v>
      </c>
      <c r="BM40" s="61">
        <v>0</v>
      </c>
      <c r="BN40" s="60">
        <f t="shared" si="44"/>
        <v>1.6666666666666665</v>
      </c>
      <c r="BO40" s="60">
        <v>1</v>
      </c>
      <c r="BQ40" s="114" t="str">
        <f>'Dvr '!A44</f>
        <v>Abdullah Fayez Al-Subaie</v>
      </c>
      <c r="BR40" s="121">
        <v>0.19097222222222221</v>
      </c>
      <c r="BS40" s="115">
        <f>IFERROR(VLOOKUP(BQ40,'DAS Sun'!$F$9:$Q$61,12,0),"Off")</f>
        <v>0.60416666666666663</v>
      </c>
      <c r="BT40" s="116">
        <f>IFERROR(VLOOKUP(BQ40,'DAS Sun'!$F$9:$R$61,13,0),"Off")</f>
        <v>0.99652777777777779</v>
      </c>
      <c r="BU40" s="117">
        <f t="shared" si="46"/>
        <v>3.4722222222222099E-3</v>
      </c>
      <c r="BV40" s="118">
        <f t="shared" si="59"/>
        <v>0.79513888888888884</v>
      </c>
      <c r="BW40" s="119">
        <f>IFERROR(VLOOKUP(BQ40,'DAS Mon'!$F$9:$Q$49,12,0),"Off")</f>
        <v>0.60416666666666663</v>
      </c>
      <c r="BX40" s="116">
        <f>IFERROR(VLOOKUP(BQ40,'DAS Mon'!$F$9:$R$49,13,0),"Off")</f>
        <v>0.99652777777777779</v>
      </c>
      <c r="BY40" s="117">
        <f t="shared" si="48"/>
        <v>3.4722222222222099E-3</v>
      </c>
      <c r="BZ40" s="118">
        <f t="shared" si="45"/>
        <v>0.60763888888888884</v>
      </c>
      <c r="CA40" s="119">
        <f>IFERROR(VLOOKUP(BQ40,'DAS Tue'!$F$9:$Q$49,12,0),"Off")</f>
        <v>0.60416666666666663</v>
      </c>
      <c r="CB40" s="116">
        <f>IFERROR(VLOOKUP(BQ40,'DAS Tue'!$F$9:$R$49,13,0),"Off")</f>
        <v>0.99652777777777779</v>
      </c>
      <c r="CC40" s="117">
        <f t="shared" si="49"/>
        <v>3.4722222222222099E-3</v>
      </c>
      <c r="CD40" s="120">
        <f t="shared" si="60"/>
        <v>0.60763888888888884</v>
      </c>
      <c r="CE40" s="115">
        <f>IFERROR(VLOOKUP(BQ40,'DAS Wed'!$F$9:$Q$58,12,0),"Off")</f>
        <v>0.60416666666666663</v>
      </c>
      <c r="CF40" s="116">
        <f>IFERROR(VLOOKUP(BQ40,'DAS Wed'!$F$9:$R$58,13,0),"Off")</f>
        <v>0.99652777777777779</v>
      </c>
      <c r="CG40" s="117">
        <f t="shared" si="51"/>
        <v>3.4722222222222099E-3</v>
      </c>
      <c r="CH40" s="118">
        <f t="shared" si="52"/>
        <v>0.60763888888888884</v>
      </c>
      <c r="CI40" s="119">
        <f>IFERROR(VLOOKUP(BQ40,'DAS Thu'!$F$9:$Q$59,12,0),"Off")</f>
        <v>0.60277777777777775</v>
      </c>
      <c r="CJ40" s="116">
        <f>IFERROR(VLOOKUP(BQ40,'DAS Thu'!$F$9:$R$59,13,0),"Off")</f>
        <v>0.99513888888888891</v>
      </c>
      <c r="CK40" s="117">
        <f t="shared" si="53"/>
        <v>4.8611111111110938E-3</v>
      </c>
      <c r="CL40" s="120">
        <f t="shared" si="61"/>
        <v>0.60624999999999996</v>
      </c>
      <c r="CM40" s="115" t="str">
        <f>IFERROR(VLOOKUP(BQ40,'DAS Fri'!$F$9:$Q$63,12,0),"Off")</f>
        <v>Off</v>
      </c>
      <c r="CN40" s="116" t="str">
        <f>IFERROR(VLOOKUP(BQ40,'DAS Fri'!$F$9:$R$63,13,0),"Off")</f>
        <v>Off</v>
      </c>
      <c r="CO40" s="117" t="e">
        <f t="shared" si="55"/>
        <v>#VALUE!</v>
      </c>
      <c r="CP40" s="118" t="e">
        <f t="shared" si="62"/>
        <v>#VALUE!</v>
      </c>
      <c r="CQ40" s="119" t="str">
        <f>IFERROR(VLOOKUP(BQ40,'DAS Sat'!$F$9:$Q$65,12,0),"Off")</f>
        <v>Off</v>
      </c>
      <c r="CR40" s="116" t="str">
        <f>IFERROR(VLOOKUP(BQ40,'DAS Sat'!$F$9:$R$65,13,0),"Off")</f>
        <v>Off</v>
      </c>
      <c r="CS40" s="121" t="e">
        <f t="shared" si="57"/>
        <v>#VALUE!</v>
      </c>
      <c r="CT40" s="118" t="e">
        <f t="shared" si="63"/>
        <v>#VALUE!</v>
      </c>
    </row>
    <row r="41" spans="2:98" ht="21" x14ac:dyDescent="0.45">
      <c r="B41" s="59" t="str">
        <f>'Dvr '!A50</f>
        <v>Saleh A. Al Shehab</v>
      </c>
      <c r="C41" s="69" t="str">
        <f>IFERROR(VLOOKUP(B41,'DAS Sun'!$F$9:$O$61,10,0),"Off")</f>
        <v>Off</v>
      </c>
      <c r="D41" s="97">
        <f>'Dvr '!E50</f>
        <v>0</v>
      </c>
      <c r="E41" s="69" t="str">
        <f>IFERROR(VLOOKUP(B41,'DAS Mon'!$F$9:$O$49,10,0),"Off")</f>
        <v>Off</v>
      </c>
      <c r="F41" s="95">
        <f>'Dvr '!I50</f>
        <v>0</v>
      </c>
      <c r="G41" s="66">
        <f>IFERROR(VLOOKUP(B41,'DAS Tue'!$F$9:$O$47,10,0),"Off")</f>
        <v>0.33333333333333337</v>
      </c>
      <c r="H41" s="97">
        <f>'Dvr '!M50</f>
        <v>0.33333333333333337</v>
      </c>
      <c r="I41" s="69">
        <f>IFERROR(VLOOKUP(B41,'DAS Wed'!$F$9:$O$57,10,0),"Off")</f>
        <v>0.33333333333333337</v>
      </c>
      <c r="J41" s="95">
        <f>'Dvr '!Q50</f>
        <v>0.33333333333333337</v>
      </c>
      <c r="K41" s="66">
        <f>IFERROR(VLOOKUP(B41,'DAS Thu'!$F$9:$O$59,10,0),"Off")</f>
        <v>0.33333333333333337</v>
      </c>
      <c r="L41" s="97">
        <f>'Dvr '!U50</f>
        <v>0.33333333333333337</v>
      </c>
      <c r="M41" s="69">
        <f>IFERROR(VLOOKUP(B41,'DAS Fri'!$F$9:$O$63,10,0),"Off")</f>
        <v>0.33333333333333337</v>
      </c>
      <c r="N41" s="95">
        <f>'Dvr '!Y50</f>
        <v>0.33333333333333337</v>
      </c>
      <c r="O41" s="66">
        <f>IFERROR(VLOOKUP(B41,'DAS Sat'!$F$9:$O$65,10,0),"Off")</f>
        <v>0.33333333333333337</v>
      </c>
      <c r="P41" s="95">
        <f>'Dvr '!AC50</f>
        <v>0.33333333333333337</v>
      </c>
      <c r="Q41" s="60">
        <f t="shared" si="6"/>
        <v>1.666666666666667</v>
      </c>
      <c r="R41" s="61">
        <f t="shared" si="7"/>
        <v>1.666666666666667</v>
      </c>
      <c r="S41" s="6">
        <f t="shared" si="8"/>
        <v>2</v>
      </c>
      <c r="T41" s="70"/>
      <c r="U41" s="59" t="str">
        <f>'Dvr '!A50</f>
        <v>Saleh A. Al Shehab</v>
      </c>
      <c r="V41" s="68" t="str">
        <f>IFERROR(VLOOKUP(U41,'DAS Sun'!$F$10:$P$59,11,0),"Off")</f>
        <v>Off</v>
      </c>
      <c r="W41" s="104">
        <f t="shared" si="9"/>
        <v>0</v>
      </c>
      <c r="X41" s="104">
        <f t="shared" si="10"/>
        <v>0</v>
      </c>
      <c r="Y41" s="73">
        <f t="shared" si="11"/>
        <v>0</v>
      </c>
      <c r="Z41" s="73" t="str">
        <f t="shared" si="12"/>
        <v>Dammam</v>
      </c>
      <c r="AA41" s="124" t="str">
        <f t="shared" si="13"/>
        <v>0</v>
      </c>
      <c r="AB41" s="66" t="str">
        <f>IFERROR(VLOOKUP(U41,'DAS Mon'!$F$10:$P$51,11,0),"Off")</f>
        <v>Off</v>
      </c>
      <c r="AC41" s="104">
        <f t="shared" si="14"/>
        <v>0</v>
      </c>
      <c r="AD41" s="104">
        <f t="shared" si="15"/>
        <v>0</v>
      </c>
      <c r="AE41" s="73">
        <f t="shared" si="16"/>
        <v>0</v>
      </c>
      <c r="AF41" s="73" t="str">
        <f t="shared" si="17"/>
        <v>Dammam</v>
      </c>
      <c r="AG41" s="124" t="str">
        <f t="shared" si="18"/>
        <v>0</v>
      </c>
      <c r="AH41" s="122" t="str">
        <f>IFERROR(VLOOKUP(U41,'DAS Tue'!$F$9:$P$50,11,0),"Off")</f>
        <v>DDD3</v>
      </c>
      <c r="AI41" s="104" t="str">
        <f t="shared" si="19"/>
        <v>0</v>
      </c>
      <c r="AJ41" s="104" t="str">
        <f t="shared" si="20"/>
        <v>8:00</v>
      </c>
      <c r="AK41" s="73">
        <f t="shared" si="21"/>
        <v>0</v>
      </c>
      <c r="AL41" s="73" t="str">
        <f t="shared" si="22"/>
        <v>Dammam</v>
      </c>
      <c r="AM41" s="124" t="str">
        <f t="shared" si="23"/>
        <v>0</v>
      </c>
      <c r="AN41" s="122" t="str">
        <f>IFERROR(VLOOKUP(U41,'DAS Wed'!$F$10:$P$56,11,0),"Off")</f>
        <v>DDD3</v>
      </c>
      <c r="AO41" s="104" t="str">
        <f t="shared" si="24"/>
        <v>0</v>
      </c>
      <c r="AP41" s="104" t="str">
        <f t="shared" si="25"/>
        <v>8:00</v>
      </c>
      <c r="AQ41" s="73">
        <f t="shared" si="26"/>
        <v>0</v>
      </c>
      <c r="AR41" s="73" t="str">
        <f t="shared" si="27"/>
        <v>Dammam</v>
      </c>
      <c r="AS41" s="124" t="str">
        <f t="shared" si="28"/>
        <v>0</v>
      </c>
      <c r="AT41" s="122" t="str">
        <f>IFERROR(VLOOKUP(U41,'DAS Thu'!$F$35:$P$51,11,0),"Off")</f>
        <v>DDD3</v>
      </c>
      <c r="AU41" s="104" t="str">
        <f t="shared" si="29"/>
        <v>0</v>
      </c>
      <c r="AV41" s="104" t="str">
        <f t="shared" si="30"/>
        <v>8:00</v>
      </c>
      <c r="AW41" s="73">
        <f t="shared" si="31"/>
        <v>0</v>
      </c>
      <c r="AX41" s="73" t="str">
        <f t="shared" si="32"/>
        <v>Dammam</v>
      </c>
      <c r="AY41" s="124" t="str">
        <f t="shared" si="33"/>
        <v>0</v>
      </c>
      <c r="AZ41" s="122" t="str">
        <f>IFERROR(VLOOKUP(U41,'DAS Fri'!$F$47:$P$55,11,0),"Off")</f>
        <v>DDD3</v>
      </c>
      <c r="BA41" s="104" t="str">
        <f t="shared" si="34"/>
        <v>0</v>
      </c>
      <c r="BB41" s="104" t="str">
        <f t="shared" si="35"/>
        <v>8:00</v>
      </c>
      <c r="BC41" s="73">
        <f t="shared" si="36"/>
        <v>0</v>
      </c>
      <c r="BD41" s="73" t="str">
        <f t="shared" si="37"/>
        <v>Dammam</v>
      </c>
      <c r="BE41" s="124" t="str">
        <f t="shared" si="38"/>
        <v>0</v>
      </c>
      <c r="BF41" s="122" t="str">
        <f>IFERROR(VLOOKUP(U41,'DAS Sat'!$F$9:$P$63,11,0),"Off")</f>
        <v>DDD3</v>
      </c>
      <c r="BG41" s="104" t="str">
        <f t="shared" si="39"/>
        <v>0</v>
      </c>
      <c r="BH41" s="104" t="str">
        <f t="shared" si="40"/>
        <v>8:00</v>
      </c>
      <c r="BI41" s="73">
        <f t="shared" si="41"/>
        <v>0</v>
      </c>
      <c r="BJ41" s="73" t="str">
        <f t="shared" si="42"/>
        <v>Dammam</v>
      </c>
      <c r="BK41" s="124" t="str">
        <f t="shared" si="43"/>
        <v>0</v>
      </c>
      <c r="BL41" s="60">
        <f t="shared" si="5"/>
        <v>0</v>
      </c>
      <c r="BM41" s="61">
        <v>0</v>
      </c>
      <c r="BN41" s="60">
        <f t="shared" si="44"/>
        <v>1.6666666666666665</v>
      </c>
      <c r="BO41" s="60">
        <v>1.3333333333333333</v>
      </c>
      <c r="BQ41" s="114" t="str">
        <f>'Dvr '!A49</f>
        <v>Ismail Khalifa Al- Amal</v>
      </c>
      <c r="BR41" s="121" t="e">
        <v>#VALUE!</v>
      </c>
      <c r="BS41" s="115">
        <f>IFERROR(VLOOKUP(BQ41,'DAS Sun'!$F$9:$Q$61,12,0),"Off")</f>
        <v>0.91666666666666663</v>
      </c>
      <c r="BT41" s="116">
        <f>IFERROR(VLOOKUP(BQ41,'DAS Sun'!$F$9:$R$61,13,0),"Off")</f>
        <v>1.25</v>
      </c>
      <c r="BU41" s="117">
        <f t="shared" si="46"/>
        <v>-0.25</v>
      </c>
      <c r="BV41" s="118" t="e">
        <f t="shared" si="59"/>
        <v>#VALUE!</v>
      </c>
      <c r="BW41" s="119">
        <f>IFERROR(VLOOKUP(BQ41,'DAS Mon'!$F$9:$Q$49,12,0),"Off")</f>
        <v>0.91666666666666663</v>
      </c>
      <c r="BX41" s="116">
        <f>IFERROR(VLOOKUP(BQ41,'DAS Mon'!$F$9:$R$49,13,0),"Off")</f>
        <v>1.25</v>
      </c>
      <c r="BY41" s="117">
        <f t="shared" si="48"/>
        <v>-0.25</v>
      </c>
      <c r="BZ41" s="118">
        <f t="shared" si="45"/>
        <v>0.66666666666666663</v>
      </c>
      <c r="CA41" s="119">
        <f>IFERROR(VLOOKUP(BQ41,'DAS Tue'!$F$9:$Q$49,12,0),"Off")</f>
        <v>0.91666666666666663</v>
      </c>
      <c r="CB41" s="116">
        <f>IFERROR(VLOOKUP(BQ41,'DAS Tue'!$F$9:$R$49,13,0),"Off")</f>
        <v>1.25</v>
      </c>
      <c r="CC41" s="117">
        <f t="shared" si="49"/>
        <v>-0.25</v>
      </c>
      <c r="CD41" s="120">
        <f t="shared" si="60"/>
        <v>0.66666666666666663</v>
      </c>
      <c r="CE41" s="115">
        <f>IFERROR(VLOOKUP(BQ41,'DAS Wed'!$F$9:$Q$58,12,0),"Off")</f>
        <v>0.91666666666666663</v>
      </c>
      <c r="CF41" s="116">
        <f>IFERROR(VLOOKUP(BQ41,'DAS Wed'!$F$9:$R$58,13,0),"Off")</f>
        <v>1.25</v>
      </c>
      <c r="CG41" s="117">
        <f t="shared" si="51"/>
        <v>-0.25</v>
      </c>
      <c r="CH41" s="118">
        <f t="shared" si="52"/>
        <v>0.66666666666666663</v>
      </c>
      <c r="CI41" s="119">
        <f>IFERROR(VLOOKUP(BQ41,'DAS Thu'!$F$9:$Q$59,12,0),"Off")</f>
        <v>0.91666666666666663</v>
      </c>
      <c r="CJ41" s="116">
        <f>IFERROR(VLOOKUP(BQ41,'DAS Thu'!$F$9:$R$59,13,0),"Off")</f>
        <v>1.25</v>
      </c>
      <c r="CK41" s="117">
        <f t="shared" si="53"/>
        <v>-0.25</v>
      </c>
      <c r="CL41" s="120">
        <f t="shared" si="61"/>
        <v>0.66666666666666663</v>
      </c>
      <c r="CM41" s="115" t="str">
        <f>IFERROR(VLOOKUP(BQ41,'DAS Fri'!$F$9:$Q$63,12,0),"Off")</f>
        <v>Off</v>
      </c>
      <c r="CN41" s="116" t="str">
        <f>IFERROR(VLOOKUP(BQ41,'DAS Fri'!$F$9:$R$63,13,0),"Off")</f>
        <v>Off</v>
      </c>
      <c r="CO41" s="117" t="e">
        <f t="shared" si="55"/>
        <v>#VALUE!</v>
      </c>
      <c r="CP41" s="118" t="e">
        <f t="shared" si="62"/>
        <v>#VALUE!</v>
      </c>
      <c r="CQ41" s="119" t="str">
        <f>IFERROR(VLOOKUP(BQ41,'DAS Sat'!$F$9:$Q$65,12,0),"Off")</f>
        <v>Off</v>
      </c>
      <c r="CR41" s="116" t="str">
        <f>IFERROR(VLOOKUP(BQ41,'DAS Sat'!$F$9:$R$65,13,0),"Off")</f>
        <v>Off</v>
      </c>
      <c r="CS41" s="121" t="e">
        <f t="shared" si="57"/>
        <v>#VALUE!</v>
      </c>
      <c r="CT41" s="118" t="e">
        <f t="shared" si="63"/>
        <v>#VALUE!</v>
      </c>
    </row>
    <row r="42" spans="2:98" ht="21" x14ac:dyDescent="0.45">
      <c r="B42" s="59" t="str">
        <f>'Dvr '!A51</f>
        <v>Sami Hussein Al-Nazar</v>
      </c>
      <c r="C42" s="69">
        <f>IFERROR(VLOOKUP(B42,'DAS Sun'!$F$9:$O$61,10,0),"Off")</f>
        <v>0.33333333333333337</v>
      </c>
      <c r="D42" s="97">
        <f>'Dvr '!E51</f>
        <v>0.33333333333333337</v>
      </c>
      <c r="E42" s="69">
        <f>IFERROR(VLOOKUP(B42,'DAS Mon'!$F$9:$O$49,10,0),"Off")</f>
        <v>0.33333333333333337</v>
      </c>
      <c r="F42" s="95">
        <f>'Dvr '!I51</f>
        <v>0.33333333333333337</v>
      </c>
      <c r="G42" s="66" t="str">
        <f>IFERROR(VLOOKUP(B42,'DAS Tue'!$F$9:$O$47,10,0),"Off")</f>
        <v>Off</v>
      </c>
      <c r="H42" s="97">
        <f>'Dvr '!M51</f>
        <v>0</v>
      </c>
      <c r="I42" s="69" t="str">
        <f>IFERROR(VLOOKUP(B42,'DAS Wed'!$F$9:$O$57,10,0),"Off")</f>
        <v>Off</v>
      </c>
      <c r="J42" s="95">
        <f>'Dvr '!Q51</f>
        <v>0</v>
      </c>
      <c r="K42" s="66" t="str">
        <f>IFERROR(VLOOKUP(B42,'DAS Thu'!$F$9:$O$59,10,0),"Off")</f>
        <v>Off</v>
      </c>
      <c r="L42" s="97">
        <f>'Dvr '!U51</f>
        <v>0</v>
      </c>
      <c r="M42" s="69">
        <f>IFERROR(VLOOKUP(B42,'DAS Fri'!$F$9:$O$63,10,0),"Off")</f>
        <v>0.33333333333333337</v>
      </c>
      <c r="N42" s="95">
        <f>'Dvr '!Y51</f>
        <v>0.33333333333333337</v>
      </c>
      <c r="O42" s="66">
        <f>IFERROR(VLOOKUP(B42,'DAS Sat'!$F$9:$O$65,10,0),"Off")</f>
        <v>0.33333333333333337</v>
      </c>
      <c r="P42" s="95">
        <f>'Dvr '!AC51</f>
        <v>0.33333333333333337</v>
      </c>
      <c r="Q42" s="60">
        <f t="shared" si="6"/>
        <v>1.3333333333333335</v>
      </c>
      <c r="R42" s="61">
        <f t="shared" si="7"/>
        <v>1.3333333333333335</v>
      </c>
      <c r="S42" s="6">
        <f t="shared" si="8"/>
        <v>3</v>
      </c>
      <c r="T42" s="70"/>
      <c r="U42" s="59" t="str">
        <f>'Dvr '!A51</f>
        <v>Sami Hussein Al-Nazar</v>
      </c>
      <c r="V42" s="68" t="str">
        <f>IFERROR(VLOOKUP(U42,'DAS Sun'!$F$10:$P$59,11,0),"Off")</f>
        <v>DDD3</v>
      </c>
      <c r="W42" s="104" t="str">
        <f t="shared" si="9"/>
        <v>0</v>
      </c>
      <c r="X42" s="104" t="str">
        <f t="shared" si="10"/>
        <v>8:00</v>
      </c>
      <c r="Y42" s="73">
        <f t="shared" si="11"/>
        <v>0</v>
      </c>
      <c r="Z42" s="73" t="str">
        <f t="shared" si="12"/>
        <v>Dammam</v>
      </c>
      <c r="AA42" s="124" t="str">
        <f t="shared" si="13"/>
        <v>0</v>
      </c>
      <c r="AB42" s="66" t="str">
        <f>IFERROR(VLOOKUP(U42,'DAS Mon'!$F$10:$P$51,11,0),"Off")</f>
        <v>DDD3</v>
      </c>
      <c r="AC42" s="104" t="str">
        <f t="shared" si="14"/>
        <v>0</v>
      </c>
      <c r="AD42" s="104" t="str">
        <f t="shared" si="15"/>
        <v>8:00</v>
      </c>
      <c r="AE42" s="73">
        <f t="shared" si="16"/>
        <v>0</v>
      </c>
      <c r="AF42" s="73" t="str">
        <f t="shared" si="17"/>
        <v>Dammam</v>
      </c>
      <c r="AG42" s="124" t="str">
        <f t="shared" si="18"/>
        <v>0</v>
      </c>
      <c r="AH42" s="122" t="str">
        <f>IFERROR(VLOOKUP(U42,'DAS Tue'!$F$9:$P$50,11,0),"Off")</f>
        <v>Off</v>
      </c>
      <c r="AI42" s="104">
        <f t="shared" si="19"/>
        <v>0</v>
      </c>
      <c r="AJ42" s="104">
        <f t="shared" si="20"/>
        <v>0</v>
      </c>
      <c r="AK42" s="73">
        <f t="shared" si="21"/>
        <v>0</v>
      </c>
      <c r="AL42" s="73" t="str">
        <f t="shared" si="22"/>
        <v>Dammam</v>
      </c>
      <c r="AM42" s="124" t="str">
        <f t="shared" si="23"/>
        <v>0</v>
      </c>
      <c r="AN42" s="122" t="str">
        <f>IFERROR(VLOOKUP(U42,'DAS Wed'!$F$10:$P$56,11,0),"Off")</f>
        <v>Off</v>
      </c>
      <c r="AO42" s="104">
        <f t="shared" si="24"/>
        <v>0</v>
      </c>
      <c r="AP42" s="104">
        <f t="shared" si="25"/>
        <v>0</v>
      </c>
      <c r="AQ42" s="73">
        <f t="shared" si="26"/>
        <v>0</v>
      </c>
      <c r="AR42" s="73" t="str">
        <f t="shared" si="27"/>
        <v>Dammam</v>
      </c>
      <c r="AS42" s="124" t="str">
        <f t="shared" si="28"/>
        <v>0</v>
      </c>
      <c r="AT42" s="122" t="str">
        <f>IFERROR(VLOOKUP(U42,'DAS Thu'!$F$35:$P$51,11,0),"Off")</f>
        <v>Off</v>
      </c>
      <c r="AU42" s="104">
        <f t="shared" si="29"/>
        <v>0</v>
      </c>
      <c r="AV42" s="104">
        <f t="shared" si="30"/>
        <v>0</v>
      </c>
      <c r="AW42" s="73">
        <f t="shared" si="31"/>
        <v>0</v>
      </c>
      <c r="AX42" s="73" t="str">
        <f t="shared" si="32"/>
        <v>Dammam</v>
      </c>
      <c r="AY42" s="124" t="str">
        <f t="shared" si="33"/>
        <v>0</v>
      </c>
      <c r="AZ42" s="122" t="str">
        <f>IFERROR(VLOOKUP(U42,'DAS Fri'!$F$47:$P$55,11,0),"Off")</f>
        <v>Off</v>
      </c>
      <c r="BA42" s="104">
        <f t="shared" si="34"/>
        <v>0</v>
      </c>
      <c r="BB42" s="104">
        <f t="shared" si="35"/>
        <v>0</v>
      </c>
      <c r="BC42" s="73">
        <f t="shared" si="36"/>
        <v>0</v>
      </c>
      <c r="BD42" s="73" t="str">
        <f t="shared" si="37"/>
        <v>Dammam</v>
      </c>
      <c r="BE42" s="124" t="str">
        <f t="shared" si="38"/>
        <v>0</v>
      </c>
      <c r="BF42" s="122" t="str">
        <f>IFERROR(VLOOKUP(U42,'DAS Sat'!$F$9:$P$63,11,0),"Off")</f>
        <v>DDD1</v>
      </c>
      <c r="BG42" s="104" t="str">
        <f t="shared" si="39"/>
        <v>0</v>
      </c>
      <c r="BH42" s="104" t="str">
        <f t="shared" si="40"/>
        <v>8:00</v>
      </c>
      <c r="BI42" s="73">
        <f t="shared" si="41"/>
        <v>0</v>
      </c>
      <c r="BJ42" s="73" t="str">
        <f t="shared" si="42"/>
        <v>Dammam</v>
      </c>
      <c r="BK42" s="124" t="str">
        <f t="shared" si="43"/>
        <v>0</v>
      </c>
      <c r="BL42" s="60">
        <f t="shared" si="5"/>
        <v>0</v>
      </c>
      <c r="BM42" s="61">
        <v>0</v>
      </c>
      <c r="BN42" s="60">
        <f t="shared" si="44"/>
        <v>1</v>
      </c>
      <c r="BO42" s="60">
        <v>1.6666666666666665</v>
      </c>
      <c r="BQ42" s="114" t="str">
        <f>'Dvr '!A50</f>
        <v>Saleh A. Al Shehab</v>
      </c>
      <c r="BR42" s="121" t="e">
        <v>#VALUE!</v>
      </c>
      <c r="BS42" s="115" t="str">
        <f>IFERROR(VLOOKUP(BQ42,'DAS Sun'!$F$9:$Q$61,12,0),"Off")</f>
        <v>Off</v>
      </c>
      <c r="BT42" s="116" t="str">
        <f>IFERROR(VLOOKUP(BQ42,'DAS Sun'!$F$9:$R$61,13,0),"Off")</f>
        <v>Off</v>
      </c>
      <c r="BU42" s="117" t="e">
        <f t="shared" si="46"/>
        <v>#VALUE!</v>
      </c>
      <c r="BV42" s="118" t="e">
        <f t="shared" si="59"/>
        <v>#VALUE!</v>
      </c>
      <c r="BW42" s="119" t="str">
        <f>IFERROR(VLOOKUP(BQ42,'DAS Mon'!$F$9:$Q$49,12,0),"Off")</f>
        <v>Off</v>
      </c>
      <c r="BX42" s="116" t="str">
        <f>IFERROR(VLOOKUP(BQ42,'DAS Mon'!$F$9:$R$49,13,0),"Off")</f>
        <v>Off</v>
      </c>
      <c r="BY42" s="117" t="e">
        <f t="shared" si="48"/>
        <v>#VALUE!</v>
      </c>
      <c r="BZ42" s="118" t="e">
        <f t="shared" si="45"/>
        <v>#VALUE!</v>
      </c>
      <c r="CA42" s="119">
        <f>IFERROR(VLOOKUP(BQ42,'DAS Tue'!$F$9:$Q$49,12,0),"Off")</f>
        <v>0.91666666666666663</v>
      </c>
      <c r="CB42" s="116">
        <f>IFERROR(VLOOKUP(BQ42,'DAS Tue'!$F$9:$R$49,13,0),"Off")</f>
        <v>1.25</v>
      </c>
      <c r="CC42" s="117">
        <f t="shared" si="49"/>
        <v>-0.25</v>
      </c>
      <c r="CD42" s="120" t="e">
        <f t="shared" si="60"/>
        <v>#VALUE!</v>
      </c>
      <c r="CE42" s="115">
        <f>IFERROR(VLOOKUP(BQ42,'DAS Wed'!$F$9:$Q$58,12,0),"Off")</f>
        <v>0.91666666666666663</v>
      </c>
      <c r="CF42" s="116">
        <f>IFERROR(VLOOKUP(BQ42,'DAS Wed'!$F$9:$R$58,13,0),"Off")</f>
        <v>1.25</v>
      </c>
      <c r="CG42" s="117">
        <f t="shared" si="51"/>
        <v>-0.25</v>
      </c>
      <c r="CH42" s="118">
        <f t="shared" si="52"/>
        <v>0.66666666666666663</v>
      </c>
      <c r="CI42" s="119">
        <f>IFERROR(VLOOKUP(BQ42,'DAS Thu'!$F$9:$Q$59,12,0),"Off")</f>
        <v>0.91666666666666663</v>
      </c>
      <c r="CJ42" s="116">
        <f>IFERROR(VLOOKUP(BQ42,'DAS Thu'!$F$9:$R$59,13,0),"Off")</f>
        <v>1.25</v>
      </c>
      <c r="CK42" s="117">
        <f t="shared" si="53"/>
        <v>-0.25</v>
      </c>
      <c r="CL42" s="120">
        <f t="shared" si="61"/>
        <v>0.66666666666666663</v>
      </c>
      <c r="CM42" s="115">
        <f>IFERROR(VLOOKUP(BQ42,'DAS Fri'!$F$9:$Q$63,12,0),"Off")</f>
        <v>0.91666666666666663</v>
      </c>
      <c r="CN42" s="116">
        <f>IFERROR(VLOOKUP(BQ42,'DAS Fri'!$F$9:$R$63,13,0),"Off")</f>
        <v>1.25</v>
      </c>
      <c r="CO42" s="117">
        <f t="shared" si="55"/>
        <v>-0.25</v>
      </c>
      <c r="CP42" s="118">
        <f t="shared" si="62"/>
        <v>0.66666666666666663</v>
      </c>
      <c r="CQ42" s="119">
        <f>IFERROR(VLOOKUP(BQ42,'DAS Sat'!$F$9:$Q$65,12,0),"Off")</f>
        <v>0.91666666666666663</v>
      </c>
      <c r="CR42" s="116">
        <f>IFERROR(VLOOKUP(BQ42,'DAS Sat'!$F$9:$R$65,13,0),"Off")</f>
        <v>1.25</v>
      </c>
      <c r="CS42" s="121">
        <f t="shared" si="57"/>
        <v>-0.25</v>
      </c>
      <c r="CT42" s="118">
        <f t="shared" si="63"/>
        <v>0.66666666666666663</v>
      </c>
    </row>
    <row r="43" spans="2:98" ht="21" x14ac:dyDescent="0.45">
      <c r="B43" s="59" t="str">
        <f>'Dvr '!A52</f>
        <v>Saleh Hussein Al-Saleh</v>
      </c>
      <c r="C43" s="69">
        <f>IFERROR(VLOOKUP(B43,'DAS Sun'!$F$9:$O$61,10,0),"Off")</f>
        <v>0.33333333333333337</v>
      </c>
      <c r="D43" s="97">
        <f>'Dvr '!E52</f>
        <v>0.33333333333333337</v>
      </c>
      <c r="E43" s="69">
        <f>IFERROR(VLOOKUP(B43,'DAS Mon'!$F$9:$O$49,10,0),"Off")</f>
        <v>0.33333333333333337</v>
      </c>
      <c r="F43" s="95">
        <f>'Dvr '!I52</f>
        <v>0.33333333333333337</v>
      </c>
      <c r="G43" s="66">
        <f>IFERROR(VLOOKUP(B43,'DAS Tue'!$F$9:$O$47,10,0),"Off")</f>
        <v>0.33333333333333337</v>
      </c>
      <c r="H43" s="97">
        <f>'Dvr '!M52</f>
        <v>0.33333333333333337</v>
      </c>
      <c r="I43" s="69">
        <f>IFERROR(VLOOKUP(B43,'DAS Wed'!$F$9:$O$57,10,0),"Off")</f>
        <v>0.33333333333333337</v>
      </c>
      <c r="J43" s="95">
        <f>'Dvr '!Q52</f>
        <v>0.33333333333333337</v>
      </c>
      <c r="K43" s="66">
        <f>IFERROR(VLOOKUP(B43,'DAS Thu'!$F$9:$O$59,10,0),"Off")</f>
        <v>0.33333333333333337</v>
      </c>
      <c r="L43" s="97">
        <f>'Dvr '!U52</f>
        <v>0.33333333333333337</v>
      </c>
      <c r="M43" s="69" t="str">
        <f>IFERROR(VLOOKUP(B43,'DAS Fri'!$F$9:$O$63,10,0),"Off")</f>
        <v>Off</v>
      </c>
      <c r="N43" s="95">
        <f>'Dvr '!Y52</f>
        <v>0</v>
      </c>
      <c r="O43" s="66" t="str">
        <f>IFERROR(VLOOKUP(B43,'DAS Sat'!$F$9:$O$65,10,0),"Off")</f>
        <v>Off</v>
      </c>
      <c r="P43" s="95">
        <f>'Dvr '!AC52</f>
        <v>0</v>
      </c>
      <c r="Q43" s="60">
        <f t="shared" ref="Q43:Q45" si="64">SUM(C43,E43,G43,I43,K43,M43,O43)</f>
        <v>1.666666666666667</v>
      </c>
      <c r="R43" s="61">
        <f t="shared" ref="R43:R45" si="65">SUM(D43,F43,H43,J43,L43,N43,P43)</f>
        <v>1.666666666666667</v>
      </c>
      <c r="S43" s="6">
        <f t="shared" ref="S43:S45" si="66">COUNTIF(C43:P43,"Off")</f>
        <v>2</v>
      </c>
      <c r="T43" s="70"/>
      <c r="U43" s="59" t="str">
        <f>'Dvr '!A52</f>
        <v>Saleh Hussein Al-Saleh</v>
      </c>
      <c r="V43" s="68" t="str">
        <f>IFERROR(VLOOKUP(U43,'DAS Sun'!$F$10:$P$59,11,0),"Off")</f>
        <v>DDD1</v>
      </c>
      <c r="W43" s="104" t="str">
        <f t="shared" si="9"/>
        <v>0</v>
      </c>
      <c r="X43" s="104" t="str">
        <f t="shared" ref="X43:X45" si="67">IF(V43="MLD1","0",IF(V43="MLD2","0",IF(V43="MLD3","0",IF(V43="MLD4","0",IF(V43="MLD5","0",IF(V43="MLD6","0",IF(V43="MLD7","0",IF(V43="SP-D","0",IF(V43="DST1","0",IF(V43="HST1","0",IF(V43="DDD1","8:00",IF(V43="DST2","0",IF(V43="DDD2","8:00",IF(V43="HST2","0",IF(V43="DDD3","8:00",)))))))))))))))</f>
        <v>8:00</v>
      </c>
      <c r="Y43" s="73">
        <f t="shared" si="11"/>
        <v>0</v>
      </c>
      <c r="Z43" s="73" t="str">
        <f t="shared" si="12"/>
        <v>Dammam</v>
      </c>
      <c r="AA43" s="124" t="str">
        <f t="shared" si="13"/>
        <v>0</v>
      </c>
      <c r="AB43" s="66" t="str">
        <f>IFERROR(VLOOKUP(U43,'DAS Mon'!$F$10:$P$51,11,0),"Off")</f>
        <v>DDD1</v>
      </c>
      <c r="AC43" s="104" t="str">
        <f t="shared" si="14"/>
        <v>0</v>
      </c>
      <c r="AD43" s="104" t="str">
        <f t="shared" ref="AD43:AD45" si="68">IF(AB43="MLD1","0",IF(AB43="MLD2","0",IF(AB43="MLD3","0",IF(AB43="MLD4","0",IF(AB43="MLD5","0",IF(AB43="MLD6","0",IF(AB43="MLD7","0",IF(AB43="SP-D","0",IF(AB43="DST1","0",IF(AB43="HST1","0",IF(AB43="DDD1","8:00",IF(AB43="DST2","0",IF(AB43="DDD2","8:00",IF(AB43="HST2","0",IF(AB43="DDD3","8:00",)))))))))))))))</f>
        <v>8:00</v>
      </c>
      <c r="AE43" s="73">
        <f t="shared" si="16"/>
        <v>0</v>
      </c>
      <c r="AF43" s="73" t="str">
        <f t="shared" si="17"/>
        <v>Dammam</v>
      </c>
      <c r="AG43" s="124" t="str">
        <f t="shared" si="18"/>
        <v>0</v>
      </c>
      <c r="AH43" s="122" t="str">
        <f>IFERROR(VLOOKUP(U43,'DAS Tue'!$F$9:$P$50,11,0),"Off")</f>
        <v>DDD1</v>
      </c>
      <c r="AI43" s="104" t="str">
        <f t="shared" si="19"/>
        <v>0</v>
      </c>
      <c r="AJ43" s="104" t="str">
        <f t="shared" ref="AJ43:AJ45" si="69">IF(AH43="MLD1","0",IF(AH43="MLD2","0",IF(AH43="MLD3","0",IF(AH43="MLD4","0",IF(AH43="MLD5","0",IF(AH43="MLD6","0",IF(AH43="MLD7","0",IF(AH43="SP-D","0",IF(AH43="DST1","0",IF(AH43="HST1","0",IF(AH43="DDD1","8:00",IF(AH43="DST2","0",IF(AH43="DDD2","8:00",IF(AH43="HST2","0",IF(AH43="DDD3","8:00",)))))))))))))))</f>
        <v>8:00</v>
      </c>
      <c r="AK43" s="73">
        <f t="shared" si="21"/>
        <v>0</v>
      </c>
      <c r="AL43" s="73" t="str">
        <f t="shared" si="22"/>
        <v>Dammam</v>
      </c>
      <c r="AM43" s="124" t="str">
        <f t="shared" si="23"/>
        <v>0</v>
      </c>
      <c r="AN43" s="122" t="str">
        <f>IFERROR(VLOOKUP(U43,'DAS Wed'!$F$10:$P$56,11,0),"Off")</f>
        <v>DDD1</v>
      </c>
      <c r="AO43" s="104" t="str">
        <f t="shared" si="24"/>
        <v>0</v>
      </c>
      <c r="AP43" s="104" t="str">
        <f t="shared" ref="AP43:AP45" si="70">IF(AN43="MLD1","0",IF(AN43="MLD2","0",IF(AN43="MLD3","0",IF(AN43="MLD4","0",IF(AN43="MLD5","0",IF(AN43="MLD6","0",IF(AN43="MLD7","0",IF(AN43="SP-D","0",IF(AN43="DST1","0",IF(AN43="HST1","0",IF(AN43="DDD1","8:00",IF(AN43="DST2","0",IF(AN43="DDD2","8:00",IF(AN43="HST2","0",IF(AN43="DDD3","8:00",)))))))))))))))</f>
        <v>8:00</v>
      </c>
      <c r="AQ43" s="73">
        <f t="shared" si="26"/>
        <v>0</v>
      </c>
      <c r="AR43" s="73" t="str">
        <f t="shared" si="27"/>
        <v>Dammam</v>
      </c>
      <c r="AS43" s="124" t="str">
        <f t="shared" si="28"/>
        <v>0</v>
      </c>
      <c r="AT43" s="122" t="str">
        <f>IFERROR(VLOOKUP(U43,'DAS Thu'!$F$35:$P$51,11,0),"Off")</f>
        <v>Off</v>
      </c>
      <c r="AU43" s="104">
        <f t="shared" si="29"/>
        <v>0</v>
      </c>
      <c r="AV43" s="104">
        <f t="shared" ref="AV43:AV45" si="71">IF(AT43="MLD1","0",IF(AT43="MLD2","0",IF(AT43="MLD3","0",IF(AT43="MLD4","0",IF(AT43="MLD5","0",IF(AT43="MLD6","0",IF(AT43="MLD7","0",IF(AT43="SP-D","0",IF(AT43="DST1","0",IF(AT43="HST1","0",IF(AT43="DDD1","8:00",IF(AT43="DST2","0",IF(AT43="DDD2","8:00",IF(AT43="HST2","0",IF(AT43="DDD3","8:00",)))))))))))))))</f>
        <v>0</v>
      </c>
      <c r="AW43" s="73">
        <f t="shared" si="31"/>
        <v>0</v>
      </c>
      <c r="AX43" s="73" t="str">
        <f t="shared" si="32"/>
        <v>Dammam</v>
      </c>
      <c r="AY43" s="124" t="str">
        <f t="shared" si="33"/>
        <v>0</v>
      </c>
      <c r="AZ43" s="122" t="str">
        <f>IFERROR(VLOOKUP(U43,'DAS Fri'!$F$47:$P$55,11,0),"Off")</f>
        <v>Off</v>
      </c>
      <c r="BA43" s="104">
        <f t="shared" si="34"/>
        <v>0</v>
      </c>
      <c r="BB43" s="104">
        <f t="shared" ref="BB43:BB45" si="72">IF(AZ43="MLD1","0",IF(AZ43="MLD2","0",IF(AZ43="MLD3","0",IF(AZ43="MLD4","0",IF(AZ43="MLD5","0",IF(AZ43="MLD6","0",IF(AZ43="MLD7","0",IF(AZ43="SP-D","0",IF(AZ43="DST1","0",IF(AZ43="HST1","0",IF(AZ43="DDD1","8:00",IF(AZ43="DST2","0",IF(AZ43="DDD2","8:00",IF(AZ43="HST2","0",IF(AZ43="DDD3","8:00",)))))))))))))))</f>
        <v>0</v>
      </c>
      <c r="BC43" s="73">
        <f t="shared" si="36"/>
        <v>0</v>
      </c>
      <c r="BD43" s="73" t="str">
        <f t="shared" si="37"/>
        <v>Dammam</v>
      </c>
      <c r="BE43" s="124" t="str">
        <f t="shared" si="38"/>
        <v>0</v>
      </c>
      <c r="BF43" s="122" t="str">
        <f>IFERROR(VLOOKUP(U43,'DAS Sat'!$F$9:$P$63,11,0),"Off")</f>
        <v>Off</v>
      </c>
      <c r="BG43" s="104">
        <f t="shared" si="39"/>
        <v>0</v>
      </c>
      <c r="BH43" s="104">
        <f t="shared" ref="BH43:BH45" si="73">IF(BF43="MLD1","0",IF(BF43="MLD2","0",IF(BF43="MLD3","0",IF(BF43="MLD4","0",IF(BF43="MLD5","0",IF(BF43="MLD6","0",IF(BF43="MLD7","0",IF(BF43="SP-D","0",IF(BF43="DST1","0",IF(BF43="HST1","0",IF(BF43="DDD1","8:00",IF(BF43="DST2","0",IF(BF43="DDD2","8:00",IF(BF43="HST2","0",IF(BF43="DDD3","8:00",)))))))))))))))</f>
        <v>0</v>
      </c>
      <c r="BI43" s="73">
        <f t="shared" si="41"/>
        <v>0</v>
      </c>
      <c r="BJ43" s="73" t="str">
        <f t="shared" si="42"/>
        <v>Dammam</v>
      </c>
      <c r="BK43" s="124" t="str">
        <f t="shared" si="43"/>
        <v>0</v>
      </c>
      <c r="BL43" s="60">
        <f t="shared" ref="BL43:BL45" si="74">W43+AC43+AI43+AO43+AU43+BA43+BG43</f>
        <v>0</v>
      </c>
      <c r="BM43" s="61">
        <v>0</v>
      </c>
      <c r="BN43" s="60">
        <f t="shared" ref="BN43:BN45" si="75">X43+AD43+AJ43+AP43+AV43+BB43+BH43</f>
        <v>1.3333333333333333</v>
      </c>
      <c r="BO43" s="60">
        <v>1.6666666666666665</v>
      </c>
      <c r="BQ43" s="114" t="str">
        <f>'Dvr '!A51</f>
        <v>Sami Hussein Al-Nazar</v>
      </c>
      <c r="BR43" s="121">
        <v>-0.25</v>
      </c>
      <c r="BS43" s="115">
        <f>IFERROR(VLOOKUP(BQ43,'DAS Sun'!$F$9:$Q$61,12,0),"Off")</f>
        <v>0.91666666666666663</v>
      </c>
      <c r="BT43" s="116">
        <f>IFERROR(VLOOKUP(BQ43,'DAS Sun'!$F$9:$R$61,13,0),"Off")</f>
        <v>1.25</v>
      </c>
      <c r="BU43" s="117">
        <f t="shared" si="46"/>
        <v>-0.25</v>
      </c>
      <c r="BV43" s="118">
        <f t="shared" si="59"/>
        <v>0.66666666666666663</v>
      </c>
      <c r="BW43" s="119">
        <f>IFERROR(VLOOKUP(BQ43,'DAS Mon'!$F$9:$Q$49,12,0),"Off")</f>
        <v>0.91666666666666663</v>
      </c>
      <c r="BX43" s="116">
        <f>IFERROR(VLOOKUP(BQ43,'DAS Mon'!$F$9:$R$49,13,0),"Off")</f>
        <v>1.25</v>
      </c>
      <c r="BY43" s="117">
        <f t="shared" si="48"/>
        <v>-0.25</v>
      </c>
      <c r="BZ43" s="118">
        <f t="shared" si="45"/>
        <v>0.66666666666666663</v>
      </c>
      <c r="CA43" s="119" t="str">
        <f>IFERROR(VLOOKUP(BQ43,'DAS Tue'!$F$9:$Q$49,12,0),"Off")</f>
        <v>Off</v>
      </c>
      <c r="CB43" s="116" t="str">
        <f>IFERROR(VLOOKUP(BQ43,'DAS Tue'!$F$9:$R$49,13,0),"Off")</f>
        <v>Off</v>
      </c>
      <c r="CC43" s="117" t="e">
        <f t="shared" si="49"/>
        <v>#VALUE!</v>
      </c>
      <c r="CD43" s="120" t="e">
        <f t="shared" si="60"/>
        <v>#VALUE!</v>
      </c>
      <c r="CE43" s="115" t="str">
        <f>IFERROR(VLOOKUP(BQ43,'DAS Wed'!$F$9:$Q$58,12,0),"Off")</f>
        <v>Off</v>
      </c>
      <c r="CF43" s="116" t="str">
        <f>IFERROR(VLOOKUP(BQ43,'DAS Wed'!$F$9:$R$58,13,0),"Off")</f>
        <v>Off</v>
      </c>
      <c r="CG43" s="117" t="e">
        <f t="shared" si="51"/>
        <v>#VALUE!</v>
      </c>
      <c r="CH43" s="118" t="e">
        <f t="shared" si="52"/>
        <v>#VALUE!</v>
      </c>
      <c r="CI43" s="119" t="str">
        <f>IFERROR(VLOOKUP(BQ43,'DAS Thu'!$F$9:$Q$59,12,0),"Off")</f>
        <v>Off</v>
      </c>
      <c r="CJ43" s="116" t="str">
        <f>IFERROR(VLOOKUP(BQ43,'DAS Thu'!$F$9:$R$59,13,0),"Off")</f>
        <v>Off</v>
      </c>
      <c r="CK43" s="117" t="e">
        <f t="shared" si="53"/>
        <v>#VALUE!</v>
      </c>
      <c r="CL43" s="120" t="e">
        <f t="shared" si="61"/>
        <v>#VALUE!</v>
      </c>
      <c r="CM43" s="115">
        <f>IFERROR(VLOOKUP(BQ43,'DAS Fri'!$F$9:$Q$63,12,0),"Off")</f>
        <v>0.25</v>
      </c>
      <c r="CN43" s="116">
        <f>IFERROR(VLOOKUP(BQ43,'DAS Fri'!$F$9:$R$63,13,0),"Off")</f>
        <v>0.58333333333333337</v>
      </c>
      <c r="CO43" s="117">
        <f t="shared" si="55"/>
        <v>0.41666666666666663</v>
      </c>
      <c r="CP43" s="118" t="e">
        <f t="shared" si="62"/>
        <v>#VALUE!</v>
      </c>
      <c r="CQ43" s="119">
        <f>IFERROR(VLOOKUP(BQ43,'DAS Sat'!$F$9:$Q$65,12,0),"Off")</f>
        <v>0.25</v>
      </c>
      <c r="CR43" s="116">
        <f>IFERROR(VLOOKUP(BQ43,'DAS Sat'!$F$9:$R$65,13,0),"Off")</f>
        <v>0.58333333333333337</v>
      </c>
      <c r="CS43" s="121">
        <f t="shared" si="57"/>
        <v>0.41666666666666663</v>
      </c>
      <c r="CT43" s="118">
        <f t="shared" si="63"/>
        <v>0.66666666666666663</v>
      </c>
    </row>
    <row r="44" spans="2:98" ht="21" x14ac:dyDescent="0.45">
      <c r="B44" s="59" t="str">
        <f>'Dvr '!A53</f>
        <v xml:space="preserve">Hussein Ali Al-Mubarak </v>
      </c>
      <c r="C44" s="69" t="str">
        <f>IFERROR(VLOOKUP(B44,'DAS Sun'!$F$9:$O$61,10,0),"Off")</f>
        <v>Off</v>
      </c>
      <c r="D44" s="97">
        <f>'Dvr '!E53</f>
        <v>0</v>
      </c>
      <c r="E44" s="69" t="str">
        <f>IFERROR(VLOOKUP(B44,'DAS Mon'!$F$9:$O$49,10,0),"Off")</f>
        <v>Off</v>
      </c>
      <c r="F44" s="95">
        <f>'Dvr '!I53</f>
        <v>0</v>
      </c>
      <c r="G44" s="66">
        <f>IFERROR(VLOOKUP(B44,'DAS Tue'!$F$9:$O$47,10,0),"Off")</f>
        <v>0.33333333333333337</v>
      </c>
      <c r="H44" s="97">
        <f>'Dvr '!M53</f>
        <v>0.33333333333333337</v>
      </c>
      <c r="I44" s="69">
        <f>IFERROR(VLOOKUP(B44,'DAS Wed'!$F$9:$O$57,10,0),"Off")</f>
        <v>0.33333333333333337</v>
      </c>
      <c r="J44" s="95">
        <f>'Dvr '!Q53</f>
        <v>0.33333333333333337</v>
      </c>
      <c r="K44" s="66">
        <f>IFERROR(VLOOKUP(B44,'DAS Thu'!$F$9:$O$59,10,0),"Off")</f>
        <v>0.33333333333333337</v>
      </c>
      <c r="L44" s="97">
        <f>'Dvr '!U53</f>
        <v>0.33333333333333337</v>
      </c>
      <c r="M44" s="69">
        <f>IFERROR(VLOOKUP(B44,'DAS Fri'!$F$9:$O$63,10,0),"Off")</f>
        <v>0.33333333333333337</v>
      </c>
      <c r="N44" s="95">
        <f>'Dvr '!Y53</f>
        <v>0.33333333333333337</v>
      </c>
      <c r="O44" s="66">
        <f>IFERROR(VLOOKUP(B44,'DAS Sat'!$F$9:$O$65,10,0),"Off")</f>
        <v>0.33333333333333337</v>
      </c>
      <c r="P44" s="95">
        <f>'Dvr '!AC53</f>
        <v>0.33333333333333337</v>
      </c>
      <c r="Q44" s="60">
        <f t="shared" si="64"/>
        <v>1.666666666666667</v>
      </c>
      <c r="R44" s="61">
        <f t="shared" si="65"/>
        <v>1.666666666666667</v>
      </c>
      <c r="S44" s="6">
        <f t="shared" si="66"/>
        <v>2</v>
      </c>
      <c r="T44" s="70"/>
      <c r="U44" s="59" t="str">
        <f>'Dvr '!A53</f>
        <v xml:space="preserve">Hussein Ali Al-Mubarak </v>
      </c>
      <c r="V44" s="68" t="str">
        <f>IFERROR(VLOOKUP(U44,'DAS Sun'!$F$10:$P$59,11,0),"Off")</f>
        <v>Off</v>
      </c>
      <c r="W44" s="104">
        <f t="shared" si="9"/>
        <v>0</v>
      </c>
      <c r="X44" s="104">
        <f t="shared" si="67"/>
        <v>0</v>
      </c>
      <c r="Y44" s="73">
        <f t="shared" si="11"/>
        <v>0</v>
      </c>
      <c r="Z44" s="73" t="str">
        <f t="shared" si="12"/>
        <v>Dammam</v>
      </c>
      <c r="AA44" s="124" t="str">
        <f t="shared" si="13"/>
        <v>0</v>
      </c>
      <c r="AB44" s="66" t="str">
        <f>IFERROR(VLOOKUP(U44,'DAS Mon'!$F$10:$P$51,11,0),"Off")</f>
        <v>Off</v>
      </c>
      <c r="AC44" s="104">
        <f t="shared" si="14"/>
        <v>0</v>
      </c>
      <c r="AD44" s="104">
        <f t="shared" si="68"/>
        <v>0</v>
      </c>
      <c r="AE44" s="73">
        <f t="shared" si="16"/>
        <v>0</v>
      </c>
      <c r="AF44" s="73" t="str">
        <f t="shared" si="17"/>
        <v>Dammam</v>
      </c>
      <c r="AG44" s="124" t="str">
        <f t="shared" si="18"/>
        <v>0</v>
      </c>
      <c r="AH44" s="122" t="str">
        <f>IFERROR(VLOOKUP(U44,'DAS Tue'!$F$9:$P$50,11,0),"Off")</f>
        <v>DDD1</v>
      </c>
      <c r="AI44" s="104" t="str">
        <f t="shared" si="19"/>
        <v>0</v>
      </c>
      <c r="AJ44" s="104" t="str">
        <f t="shared" si="69"/>
        <v>8:00</v>
      </c>
      <c r="AK44" s="73">
        <f t="shared" si="21"/>
        <v>0</v>
      </c>
      <c r="AL44" s="73" t="str">
        <f t="shared" si="22"/>
        <v>Dammam</v>
      </c>
      <c r="AM44" s="124" t="str">
        <f t="shared" si="23"/>
        <v>0</v>
      </c>
      <c r="AN44" s="122" t="str">
        <f>IFERROR(VLOOKUP(U44,'DAS Wed'!$F$10:$P$56,11,0),"Off")</f>
        <v>DDD1</v>
      </c>
      <c r="AO44" s="104" t="str">
        <f t="shared" si="24"/>
        <v>0</v>
      </c>
      <c r="AP44" s="104" t="str">
        <f t="shared" si="70"/>
        <v>8:00</v>
      </c>
      <c r="AQ44" s="73">
        <f t="shared" si="26"/>
        <v>0</v>
      </c>
      <c r="AR44" s="73" t="str">
        <f t="shared" si="27"/>
        <v>Dammam</v>
      </c>
      <c r="AS44" s="124" t="str">
        <f t="shared" si="28"/>
        <v>0</v>
      </c>
      <c r="AT44" s="122" t="str">
        <f>IFERROR(VLOOKUP(U44,'DAS Thu'!$F$35:$P$51,11,0),"Off")</f>
        <v>Off</v>
      </c>
      <c r="AU44" s="104">
        <f t="shared" si="29"/>
        <v>0</v>
      </c>
      <c r="AV44" s="104">
        <f t="shared" si="71"/>
        <v>0</v>
      </c>
      <c r="AW44" s="73">
        <f t="shared" si="31"/>
        <v>0</v>
      </c>
      <c r="AX44" s="73" t="str">
        <f t="shared" si="32"/>
        <v>Dammam</v>
      </c>
      <c r="AY44" s="124" t="str">
        <f t="shared" si="33"/>
        <v>0</v>
      </c>
      <c r="AZ44" s="122" t="str">
        <f>IFERROR(VLOOKUP(U44,'DAS Fri'!$F$47:$P$55,11,0),"Off")</f>
        <v>Off</v>
      </c>
      <c r="BA44" s="104">
        <f t="shared" si="34"/>
        <v>0</v>
      </c>
      <c r="BB44" s="104">
        <f t="shared" si="72"/>
        <v>0</v>
      </c>
      <c r="BC44" s="73">
        <f t="shared" si="36"/>
        <v>0</v>
      </c>
      <c r="BD44" s="73" t="str">
        <f t="shared" si="37"/>
        <v>Dammam</v>
      </c>
      <c r="BE44" s="124" t="str">
        <f t="shared" si="38"/>
        <v>0</v>
      </c>
      <c r="BF44" s="122" t="str">
        <f>IFERROR(VLOOKUP(U44,'DAS Sat'!$F$9:$P$63,11,0),"Off")</f>
        <v>DDD1</v>
      </c>
      <c r="BG44" s="104" t="str">
        <f t="shared" si="39"/>
        <v>0</v>
      </c>
      <c r="BH44" s="104" t="str">
        <f t="shared" si="73"/>
        <v>8:00</v>
      </c>
      <c r="BI44" s="73">
        <f t="shared" si="41"/>
        <v>0</v>
      </c>
      <c r="BJ44" s="73" t="str">
        <f t="shared" si="42"/>
        <v>Dammam</v>
      </c>
      <c r="BK44" s="124" t="str">
        <f t="shared" si="43"/>
        <v>0</v>
      </c>
      <c r="BL44" s="60">
        <f t="shared" si="74"/>
        <v>0</v>
      </c>
      <c r="BM44" s="61">
        <v>0</v>
      </c>
      <c r="BN44" s="60">
        <f t="shared" si="75"/>
        <v>1</v>
      </c>
      <c r="BO44" s="60">
        <v>1</v>
      </c>
      <c r="BQ44" s="114" t="str">
        <f>'Dvr '!A52</f>
        <v>Saleh Hussein Al-Saleh</v>
      </c>
      <c r="BR44" s="121">
        <v>0.41666666666666663</v>
      </c>
      <c r="BS44" s="115">
        <f>IFERROR(VLOOKUP(BQ44,'DAS Sun'!$F$9:$Q$61,12,0),"Off")</f>
        <v>0.25</v>
      </c>
      <c r="BT44" s="116">
        <f>IFERROR(VLOOKUP(BQ44,'DAS Sun'!$F$9:$R$61,13,0),"Off")</f>
        <v>0.58333333333333337</v>
      </c>
      <c r="BU44" s="117">
        <f t="shared" si="46"/>
        <v>0.41666666666666663</v>
      </c>
      <c r="BV44" s="118">
        <f t="shared" si="59"/>
        <v>0.66666666666666663</v>
      </c>
      <c r="BW44" s="119">
        <f>IFERROR(VLOOKUP(BQ44,'DAS Mon'!$F$9:$Q$49,12,0),"Off")</f>
        <v>0.25</v>
      </c>
      <c r="BX44" s="116">
        <f>IFERROR(VLOOKUP(BQ44,'DAS Mon'!$F$9:$R$49,13,0),"Off")</f>
        <v>0.58333333333333337</v>
      </c>
      <c r="BY44" s="117">
        <f t="shared" si="48"/>
        <v>0.41666666666666663</v>
      </c>
      <c r="BZ44" s="118">
        <f t="shared" si="45"/>
        <v>0.66666666666666663</v>
      </c>
      <c r="CA44" s="119">
        <f>IFERROR(VLOOKUP(BQ44,'DAS Tue'!$F$9:$Q$49,12,0),"Off")</f>
        <v>0.25</v>
      </c>
      <c r="CB44" s="116">
        <f>IFERROR(VLOOKUP(BQ44,'DAS Tue'!$F$9:$R$49,13,0),"Off")</f>
        <v>0.58333333333333337</v>
      </c>
      <c r="CC44" s="117">
        <f t="shared" si="49"/>
        <v>0.41666666666666663</v>
      </c>
      <c r="CD44" s="120">
        <f t="shared" si="60"/>
        <v>0.66666666666666663</v>
      </c>
      <c r="CE44" s="115">
        <f>IFERROR(VLOOKUP(BQ44,'DAS Wed'!$F$9:$Q$58,12,0),"Off")</f>
        <v>0.25</v>
      </c>
      <c r="CF44" s="116">
        <f>IFERROR(VLOOKUP(BQ44,'DAS Wed'!$F$9:$R$58,13,0),"Off")</f>
        <v>0.58333333333333337</v>
      </c>
      <c r="CG44" s="117">
        <f t="shared" si="51"/>
        <v>0.41666666666666663</v>
      </c>
      <c r="CH44" s="118">
        <f t="shared" si="52"/>
        <v>0.66666666666666663</v>
      </c>
      <c r="CI44" s="119">
        <f>IFERROR(VLOOKUP(BQ44,'DAS Thu'!$F$9:$Q$59,12,0),"Off")</f>
        <v>0.25</v>
      </c>
      <c r="CJ44" s="116">
        <f>IFERROR(VLOOKUP(BQ44,'DAS Thu'!$F$9:$R$59,13,0),"Off")</f>
        <v>0.58333333333333337</v>
      </c>
      <c r="CK44" s="117">
        <f t="shared" si="53"/>
        <v>0.41666666666666663</v>
      </c>
      <c r="CL44" s="120">
        <f t="shared" si="61"/>
        <v>0.66666666666666663</v>
      </c>
      <c r="CM44" s="115" t="str">
        <f>IFERROR(VLOOKUP(BQ44,'DAS Fri'!$F$9:$Q$63,12,0),"Off")</f>
        <v>Off</v>
      </c>
      <c r="CN44" s="116" t="str">
        <f>IFERROR(VLOOKUP(BQ44,'DAS Fri'!$F$9:$R$63,13,0),"Off")</f>
        <v>Off</v>
      </c>
      <c r="CO44" s="117" t="e">
        <f t="shared" si="55"/>
        <v>#VALUE!</v>
      </c>
      <c r="CP44" s="118" t="e">
        <f t="shared" si="62"/>
        <v>#VALUE!</v>
      </c>
      <c r="CQ44" s="119" t="str">
        <f>IFERROR(VLOOKUP(BQ44,'DAS Sat'!$F$9:$Q$65,12,0),"Off")</f>
        <v>Off</v>
      </c>
      <c r="CR44" s="116" t="str">
        <f>IFERROR(VLOOKUP(BQ44,'DAS Sat'!$F$9:$R$65,13,0),"Off")</f>
        <v>Off</v>
      </c>
      <c r="CS44" s="121" t="e">
        <f t="shared" si="57"/>
        <v>#VALUE!</v>
      </c>
      <c r="CT44" s="118" t="e">
        <f t="shared" si="63"/>
        <v>#VALUE!</v>
      </c>
    </row>
    <row r="45" spans="2:98" ht="21" x14ac:dyDescent="0.45">
      <c r="B45" s="59" t="str">
        <f>'Dvr '!A54</f>
        <v xml:space="preserve">Ahmed Ali Al-Dossary </v>
      </c>
      <c r="C45" s="69">
        <f>IFERROR(VLOOKUP(B45,'DAS Sun'!$F$9:$O$61,10,0),"Off")</f>
        <v>0.33333333333333337</v>
      </c>
      <c r="D45" s="97">
        <f>'Dvr '!E54</f>
        <v>0.33333333333333337</v>
      </c>
      <c r="E45" s="69">
        <f>IFERROR(VLOOKUP(B45,'DAS Mon'!$F$9:$O$49,10,0),"Off")</f>
        <v>0.33333333333333337</v>
      </c>
      <c r="F45" s="95">
        <f>'Dvr '!I54</f>
        <v>0.33333333333333337</v>
      </c>
      <c r="G45" s="66" t="str">
        <f>IFERROR(VLOOKUP(B45,'DAS Tue'!$F$9:$O$47,10,0),"Off")</f>
        <v>Off</v>
      </c>
      <c r="H45" s="97">
        <f>'Dvr '!M54</f>
        <v>0</v>
      </c>
      <c r="I45" s="69" t="str">
        <f>IFERROR(VLOOKUP(B45,'DAS Wed'!$F$9:$O$57,10,0),"Off")</f>
        <v>Off</v>
      </c>
      <c r="J45" s="95">
        <f>'Dvr '!Q54</f>
        <v>0</v>
      </c>
      <c r="K45" s="66" t="str">
        <f>IFERROR(VLOOKUP(B45,'DAS Thu'!$F$9:$O$59,10,0),"Off")</f>
        <v>Off</v>
      </c>
      <c r="L45" s="97">
        <f>'Dvr '!U54</f>
        <v>0</v>
      </c>
      <c r="M45" s="69">
        <f>IFERROR(VLOOKUP(B45,'DAS Fri'!$F$9:$O$63,10,0),"Off")</f>
        <v>0.33333333333333337</v>
      </c>
      <c r="N45" s="95">
        <f>'Dvr '!Y54</f>
        <v>0.33333333333333337</v>
      </c>
      <c r="O45" s="66">
        <f>IFERROR(VLOOKUP(B45,'DAS Sat'!$F$9:$O$65,10,0),"Off")</f>
        <v>0.33333333333333337</v>
      </c>
      <c r="P45" s="95">
        <f>'Dvr '!AC54</f>
        <v>0.33333333333333337</v>
      </c>
      <c r="Q45" s="60">
        <f t="shared" si="64"/>
        <v>1.3333333333333335</v>
      </c>
      <c r="R45" s="61">
        <f t="shared" si="65"/>
        <v>1.3333333333333335</v>
      </c>
      <c r="S45" s="6">
        <f t="shared" si="66"/>
        <v>3</v>
      </c>
      <c r="T45" s="70"/>
      <c r="U45" s="59" t="str">
        <f>'Dvr '!A54</f>
        <v xml:space="preserve">Ahmed Ali Al-Dossary </v>
      </c>
      <c r="V45" s="68" t="str">
        <f>IFERROR(VLOOKUP(U45,'DAS Sun'!$F$10:$P$59,11,0),"Off")</f>
        <v>DDD1</v>
      </c>
      <c r="W45" s="104" t="str">
        <f t="shared" si="9"/>
        <v>0</v>
      </c>
      <c r="X45" s="104" t="str">
        <f t="shared" si="67"/>
        <v>8:00</v>
      </c>
      <c r="Y45" s="73">
        <f t="shared" si="11"/>
        <v>0</v>
      </c>
      <c r="Z45" s="73" t="str">
        <f t="shared" si="12"/>
        <v>Dammam</v>
      </c>
      <c r="AA45" s="124" t="str">
        <f t="shared" si="13"/>
        <v>0</v>
      </c>
      <c r="AB45" s="66" t="str">
        <f>IFERROR(VLOOKUP(U45,'DAS Mon'!$F$10:$P$51,11,0),"Off")</f>
        <v>DDD1</v>
      </c>
      <c r="AC45" s="104" t="str">
        <f t="shared" si="14"/>
        <v>0</v>
      </c>
      <c r="AD45" s="104" t="str">
        <f t="shared" si="68"/>
        <v>8:00</v>
      </c>
      <c r="AE45" s="73">
        <f t="shared" si="16"/>
        <v>0</v>
      </c>
      <c r="AF45" s="73" t="str">
        <f t="shared" si="17"/>
        <v>Dammam</v>
      </c>
      <c r="AG45" s="124" t="str">
        <f t="shared" si="18"/>
        <v>0</v>
      </c>
      <c r="AH45" s="122" t="str">
        <f>IFERROR(VLOOKUP(U45,'DAS Tue'!$F$9:$P$50,11,0),"Off")</f>
        <v>Off</v>
      </c>
      <c r="AI45" s="104">
        <f t="shared" si="19"/>
        <v>0</v>
      </c>
      <c r="AJ45" s="104">
        <f t="shared" si="69"/>
        <v>0</v>
      </c>
      <c r="AK45" s="73">
        <f t="shared" si="21"/>
        <v>0</v>
      </c>
      <c r="AL45" s="73" t="str">
        <f t="shared" si="22"/>
        <v>Dammam</v>
      </c>
      <c r="AM45" s="124" t="str">
        <f t="shared" si="23"/>
        <v>0</v>
      </c>
      <c r="AN45" s="122" t="str">
        <f>IFERROR(VLOOKUP(U45,'DAS Wed'!$F$10:$P$56,11,0),"Off")</f>
        <v>Off</v>
      </c>
      <c r="AO45" s="104">
        <f t="shared" si="24"/>
        <v>0</v>
      </c>
      <c r="AP45" s="104">
        <f t="shared" si="70"/>
        <v>0</v>
      </c>
      <c r="AQ45" s="73">
        <f t="shared" si="26"/>
        <v>0</v>
      </c>
      <c r="AR45" s="73" t="str">
        <f t="shared" si="27"/>
        <v>Dammam</v>
      </c>
      <c r="AS45" s="124" t="str">
        <f t="shared" si="28"/>
        <v>0</v>
      </c>
      <c r="AT45" s="122" t="str">
        <f>IFERROR(VLOOKUP(U45,'DAS Thu'!$F$35:$P$51,11,0),"Off")</f>
        <v>Off</v>
      </c>
      <c r="AU45" s="104">
        <f t="shared" si="29"/>
        <v>0</v>
      </c>
      <c r="AV45" s="104">
        <f t="shared" si="71"/>
        <v>0</v>
      </c>
      <c r="AW45" s="73">
        <f t="shared" si="31"/>
        <v>0</v>
      </c>
      <c r="AX45" s="73" t="str">
        <f t="shared" si="32"/>
        <v>Dammam</v>
      </c>
      <c r="AY45" s="124" t="str">
        <f t="shared" si="33"/>
        <v>0</v>
      </c>
      <c r="AZ45" s="122" t="str">
        <f>IFERROR(VLOOKUP(U45,'DAS Fri'!$F$47:$P$55,11,0),"Off")</f>
        <v>DDD3</v>
      </c>
      <c r="BA45" s="104" t="str">
        <f t="shared" si="34"/>
        <v>0</v>
      </c>
      <c r="BB45" s="104" t="str">
        <f t="shared" si="72"/>
        <v>8:00</v>
      </c>
      <c r="BC45" s="73">
        <f t="shared" si="36"/>
        <v>0</v>
      </c>
      <c r="BD45" s="73" t="str">
        <f t="shared" si="37"/>
        <v>Dammam</v>
      </c>
      <c r="BE45" s="124" t="str">
        <f t="shared" si="38"/>
        <v>0</v>
      </c>
      <c r="BF45" s="122" t="str">
        <f>IFERROR(VLOOKUP(U45,'DAS Sat'!$F$9:$P$63,11,0),"Off")</f>
        <v>DDD3</v>
      </c>
      <c r="BG45" s="104" t="str">
        <f t="shared" si="39"/>
        <v>0</v>
      </c>
      <c r="BH45" s="104" t="str">
        <f t="shared" si="73"/>
        <v>8:00</v>
      </c>
      <c r="BI45" s="73">
        <f t="shared" si="41"/>
        <v>0</v>
      </c>
      <c r="BJ45" s="73" t="str">
        <f t="shared" si="42"/>
        <v>Dammam</v>
      </c>
      <c r="BK45" s="124" t="str">
        <f t="shared" si="43"/>
        <v>0</v>
      </c>
      <c r="BL45" s="60">
        <f t="shared" si="74"/>
        <v>0</v>
      </c>
      <c r="BM45" s="61">
        <v>0</v>
      </c>
      <c r="BN45" s="60">
        <f t="shared" si="75"/>
        <v>1.3333333333333333</v>
      </c>
      <c r="BO45" s="60">
        <v>1.6666666666666665</v>
      </c>
      <c r="BQ45" s="114" t="str">
        <f>'Dvr '!A53</f>
        <v xml:space="preserve">Hussein Ali Al-Mubarak </v>
      </c>
      <c r="BR45" s="121" t="e">
        <v>#VALUE!</v>
      </c>
      <c r="BS45" s="115" t="str">
        <f>IFERROR(VLOOKUP(BQ45,'DAS Sun'!$F$9:$Q$61,12,0),"Off")</f>
        <v>Off</v>
      </c>
      <c r="BT45" s="116" t="str">
        <f>IFERROR(VLOOKUP(BQ45,'DAS Sun'!$F$9:$R$61,13,0),"Off")</f>
        <v>Off</v>
      </c>
      <c r="BU45" s="117" t="e">
        <f t="shared" si="46"/>
        <v>#VALUE!</v>
      </c>
      <c r="BV45" s="118" t="e">
        <f t="shared" si="59"/>
        <v>#VALUE!</v>
      </c>
      <c r="BW45" s="119" t="str">
        <f>IFERROR(VLOOKUP(BQ45,'DAS Mon'!$F$9:$Q$49,12,0),"Off")</f>
        <v>Off</v>
      </c>
      <c r="BX45" s="116" t="str">
        <f>IFERROR(VLOOKUP(BQ45,'DAS Mon'!$F$9:$R$49,13,0),"Off")</f>
        <v>Off</v>
      </c>
      <c r="BY45" s="117" t="e">
        <f t="shared" si="48"/>
        <v>#VALUE!</v>
      </c>
      <c r="BZ45" s="118" t="e">
        <f t="shared" si="45"/>
        <v>#VALUE!</v>
      </c>
      <c r="CA45" s="119">
        <f>IFERROR(VLOOKUP(BQ45,'DAS Tue'!$F$9:$Q$49,12,0),"Off")</f>
        <v>0.25</v>
      </c>
      <c r="CB45" s="116">
        <f>IFERROR(VLOOKUP(BQ45,'DAS Tue'!$F$9:$R$49,13,0),"Off")</f>
        <v>0.58333333333333337</v>
      </c>
      <c r="CC45" s="117">
        <f t="shared" si="49"/>
        <v>0.41666666666666663</v>
      </c>
      <c r="CD45" s="120" t="e">
        <f t="shared" si="60"/>
        <v>#VALUE!</v>
      </c>
      <c r="CE45" s="115">
        <f>IFERROR(VLOOKUP(BQ45,'DAS Wed'!$F$9:$Q$58,12,0),"Off")</f>
        <v>0.25</v>
      </c>
      <c r="CF45" s="116">
        <f>IFERROR(VLOOKUP(BQ45,'DAS Wed'!$F$9:$R$58,13,0),"Off")</f>
        <v>0.58333333333333337</v>
      </c>
      <c r="CG45" s="117">
        <f t="shared" si="51"/>
        <v>0.41666666666666663</v>
      </c>
      <c r="CH45" s="118">
        <f t="shared" si="52"/>
        <v>0.66666666666666663</v>
      </c>
      <c r="CI45" s="119">
        <f>IFERROR(VLOOKUP(BQ45,'DAS Thu'!$F$9:$Q$59,12,0),"Off")</f>
        <v>0.25</v>
      </c>
      <c r="CJ45" s="116">
        <f>IFERROR(VLOOKUP(BQ45,'DAS Thu'!$F$9:$R$59,13,0),"Off")</f>
        <v>0.58333333333333337</v>
      </c>
      <c r="CK45" s="117">
        <f t="shared" si="53"/>
        <v>0.41666666666666663</v>
      </c>
      <c r="CL45" s="120">
        <f t="shared" si="61"/>
        <v>0.66666666666666663</v>
      </c>
      <c r="CM45" s="115">
        <f>IFERROR(VLOOKUP(BQ45,'DAS Fri'!$F$9:$Q$63,12,0),"Off")</f>
        <v>0.25</v>
      </c>
      <c r="CN45" s="116">
        <f>IFERROR(VLOOKUP(BQ45,'DAS Fri'!$F$9:$R$63,13,0),"Off")</f>
        <v>0.58333333333333337</v>
      </c>
      <c r="CO45" s="117">
        <f t="shared" si="55"/>
        <v>0.41666666666666663</v>
      </c>
      <c r="CP45" s="118">
        <f t="shared" si="62"/>
        <v>0.66666666666666663</v>
      </c>
      <c r="CQ45" s="119">
        <f>IFERROR(VLOOKUP(BQ45,'DAS Sat'!$F$9:$Q$65,12,0),"Off")</f>
        <v>0.25</v>
      </c>
      <c r="CR45" s="116">
        <f>IFERROR(VLOOKUP(BQ45,'DAS Sat'!$F$9:$R$65,13,0),"Off")</f>
        <v>0.58333333333333337</v>
      </c>
      <c r="CS45" s="121">
        <f t="shared" si="57"/>
        <v>0.41666666666666663</v>
      </c>
      <c r="CT45" s="118">
        <f t="shared" si="63"/>
        <v>0.66666666666666663</v>
      </c>
    </row>
    <row r="46" spans="2:98" ht="21" x14ac:dyDescent="0.35">
      <c r="S46" s="6"/>
      <c r="T46" s="70"/>
      <c r="BQ46" s="114" t="str">
        <f>'Dvr '!A54</f>
        <v xml:space="preserve">Ahmed Ali Al-Dossary </v>
      </c>
      <c r="BR46" s="121">
        <v>0.41666666666666663</v>
      </c>
      <c r="BS46" s="115">
        <f>IFERROR(VLOOKUP(BQ46,'DAS Sun'!$F$9:$Q$61,12,0),"Off")</f>
        <v>0.25</v>
      </c>
      <c r="BT46" s="116">
        <f>IFERROR(VLOOKUP(BQ46,'DAS Sun'!$F$9:$R$61,13,0),"Off")</f>
        <v>0.58333333333333337</v>
      </c>
      <c r="BU46" s="117">
        <f t="shared" si="46"/>
        <v>0.41666666666666663</v>
      </c>
      <c r="BV46" s="118">
        <f t="shared" si="59"/>
        <v>0.66666666666666663</v>
      </c>
      <c r="BW46" s="119">
        <f>IFERROR(VLOOKUP(BQ46,'DAS Mon'!$F$9:$Q$49,12,0),"Off")</f>
        <v>0.25</v>
      </c>
      <c r="BX46" s="116">
        <f>IFERROR(VLOOKUP(BQ46,'DAS Mon'!$F$9:$R$49,13,0),"Off")</f>
        <v>0.58333333333333337</v>
      </c>
      <c r="BY46" s="117">
        <f t="shared" si="48"/>
        <v>0.41666666666666663</v>
      </c>
      <c r="BZ46" s="118">
        <f t="shared" si="45"/>
        <v>0.66666666666666663</v>
      </c>
      <c r="CA46" s="119" t="str">
        <f>IFERROR(VLOOKUP(BQ46,'DAS Tue'!$F$9:$Q$49,12,0),"Off")</f>
        <v>Off</v>
      </c>
      <c r="CB46" s="116" t="str">
        <f>IFERROR(VLOOKUP(BQ46,'DAS Tue'!$F$9:$R$49,13,0),"Off")</f>
        <v>Off</v>
      </c>
      <c r="CC46" s="117" t="e">
        <f t="shared" si="49"/>
        <v>#VALUE!</v>
      </c>
      <c r="CD46" s="120" t="e">
        <f t="shared" si="60"/>
        <v>#VALUE!</v>
      </c>
      <c r="CE46" s="115" t="str">
        <f>IFERROR(VLOOKUP(BQ46,'DAS Wed'!$F$9:$Q$58,12,0),"Off")</f>
        <v>Off</v>
      </c>
      <c r="CF46" s="116" t="str">
        <f>IFERROR(VLOOKUP(BQ46,'DAS Wed'!$F$9:$R$58,13,0),"Off")</f>
        <v>Off</v>
      </c>
      <c r="CG46" s="117" t="e">
        <f t="shared" si="51"/>
        <v>#VALUE!</v>
      </c>
      <c r="CH46" s="118" t="e">
        <f t="shared" si="52"/>
        <v>#VALUE!</v>
      </c>
      <c r="CI46" s="119" t="str">
        <f>IFERROR(VLOOKUP(BQ46,'DAS Thu'!$F$9:$Q$59,12,0),"Off")</f>
        <v>Off</v>
      </c>
      <c r="CJ46" s="116" t="str">
        <f>IFERROR(VLOOKUP(BQ46,'DAS Thu'!$F$9:$R$59,13,0),"Off")</f>
        <v>Off</v>
      </c>
      <c r="CK46" s="117" t="e">
        <f t="shared" si="53"/>
        <v>#VALUE!</v>
      </c>
      <c r="CL46" s="120" t="e">
        <f t="shared" si="61"/>
        <v>#VALUE!</v>
      </c>
      <c r="CM46" s="115">
        <f>IFERROR(VLOOKUP(BQ46,'DAS Fri'!$F$9:$Q$63,12,0),"Off")</f>
        <v>0.91666666666666663</v>
      </c>
      <c r="CN46" s="116">
        <f>IFERROR(VLOOKUP(BQ46,'DAS Fri'!$F$9:$R$63,13,0),"Off")</f>
        <v>1.25</v>
      </c>
      <c r="CO46" s="117">
        <f t="shared" si="55"/>
        <v>-0.25</v>
      </c>
      <c r="CP46" s="118" t="e">
        <f t="shared" si="62"/>
        <v>#VALUE!</v>
      </c>
      <c r="CQ46" s="119">
        <f>IFERROR(VLOOKUP(BQ46,'DAS Sat'!$F$9:$Q$65,12,0),"Off")</f>
        <v>0.91666666666666663</v>
      </c>
      <c r="CR46" s="116">
        <f>IFERROR(VLOOKUP(BQ46,'DAS Sat'!$F$9:$R$65,13,0),"Off")</f>
        <v>1.25</v>
      </c>
      <c r="CS46" s="121">
        <f t="shared" si="57"/>
        <v>-0.25</v>
      </c>
      <c r="CT46" s="118">
        <f t="shared" si="63"/>
        <v>0.66666666666666663</v>
      </c>
    </row>
    <row r="47" spans="2:98" ht="18.5" x14ac:dyDescent="0.45">
      <c r="B47" s="71" t="s">
        <v>49</v>
      </c>
      <c r="C47" s="70">
        <f>SUM(C5:C45)</f>
        <v>7.6604166666666647</v>
      </c>
      <c r="D47" s="70"/>
      <c r="E47" s="70">
        <f>SUM(E5:E45)</f>
        <v>6.2673611111111089</v>
      </c>
      <c r="F47" s="70"/>
      <c r="G47" s="70">
        <f>SUM(G5:G45)</f>
        <v>6.6388888888888857</v>
      </c>
      <c r="H47" s="70"/>
      <c r="I47" s="70">
        <f>SUM(I5:I45)</f>
        <v>7.4291666666666636</v>
      </c>
      <c r="J47" s="70"/>
      <c r="K47" s="70">
        <f>SUM(K5:K45)</f>
        <v>7.8604166666666657</v>
      </c>
      <c r="L47" s="70"/>
      <c r="M47" s="70">
        <f>SUM(M5:M45)</f>
        <v>5.581944444444443</v>
      </c>
      <c r="N47" s="70"/>
      <c r="O47" s="70">
        <f>SUM(O5:O45)</f>
        <v>7.8534722222222202</v>
      </c>
      <c r="P47" s="70"/>
      <c r="Q47" s="60">
        <f>SUM(Q5:Q45)</f>
        <v>49.29166666666665</v>
      </c>
      <c r="R47" s="60">
        <f>SUM(R5:R45)</f>
        <v>63.962499999999991</v>
      </c>
      <c r="S47" s="6">
        <f>SUM(S5:S45)</f>
        <v>135</v>
      </c>
      <c r="U47" s="125">
        <f>Y47+AE47+AK47+AQ47+AW47+BC47+BI47</f>
        <v>4</v>
      </c>
      <c r="W47" s="65">
        <f>W5+W6+W7+W8+W9++W10+W11+W12+W13+W14+W15+W16+W17+W18+W19+W20+W21+W22+W23+W24+W25+W26+W27+W28+W29+W30+W31+W32+W33+W34+W35+W36+W37+W38+W39+W40+W41+W42+W45+W44+W43</f>
        <v>0.31944444444444442</v>
      </c>
      <c r="X47" s="65">
        <f>X5+X6+X7+X8+X9++X10+X11+X12+X13+X14+X15+X16+X17+X18+X19+X20+X21+X22+X23+X24+X25+X26+X27+X28+X29+X30+X31+X32+X33+X34+X35+X36+X37+X38+X39+X40+X41+X42+X45+X44+X43</f>
        <v>1.9999999999999998</v>
      </c>
      <c r="Y47" s="84">
        <f>COUNTIF(Y5:Y45,"Yes")</f>
        <v>1</v>
      </c>
      <c r="Z47" s="84"/>
      <c r="AA47" s="84"/>
      <c r="AB47" s="65"/>
      <c r="AC47" s="65">
        <f>AC5+AC6+AC7+AC8+AC9++AC10+AC11+AC12+AC13+AC14+AC15+AC16+AC17+AC18+AC19+AC20+AC21+AC22+AC23+AC24+AC25+AC26+AC27+AC28+AC29+AC30+AC31+AC32+AC33+AC34+AC35+AC36+AC37+AC38+AC39+AC40+AC41+AC42+AC45+AC44+AC43</f>
        <v>0.31944444444444442</v>
      </c>
      <c r="AD47" s="65">
        <f>AD5+AD6+AD7+AD8+AD9++AD10+AD11+AD12+AD13+AD14+AD15+AD16+AD17+AD18+AD19+AD20+AD21+AD22+AD23+AD24+AD25+AD26+AD27+AD28+AD29+AD30+AD31+AD32+AD33+AD34+AD35+AD36+AD37+AD38+AD39+AD40+AD41+AD42+AD45+AD44+AD43</f>
        <v>1.9999999999999998</v>
      </c>
      <c r="AE47" s="84">
        <f>COUNTIF(AE5:AE45,"Yes")</f>
        <v>1</v>
      </c>
      <c r="AF47" s="84"/>
      <c r="AG47" s="84"/>
      <c r="AH47" s="65"/>
      <c r="AI47" s="65">
        <f>AI5+AI6+AI7+AI8+AI9++AI10+AI11+AI12+AI13+AI14+AI15+AI16+AI17+AI18+AI19+AI20+AI21+AI22+AI23+AI24+AI25+AI26+AI27+AI28+AI29+AI30+AI31+AI32+AI33+AI34+AI35+AI36+AI37+AI38+AI39+AI40+AI41+AI42+AI45+AI44+AI43</f>
        <v>0.31944444444444442</v>
      </c>
      <c r="AJ47" s="65">
        <f>AJ5+AJ6+AJ7+AJ8+AJ9++AJ10+AJ11+AJ12+AJ13+AJ14+AJ15+AJ16+AJ17+AJ18+AJ19+AJ20+AJ21+AJ22+AJ23+AJ24+AJ25+AJ26+AJ27+AJ28+AJ29+AJ30+AJ31+AJ32+AJ33+AJ34+AJ35+AJ36+AJ37+AJ38+AJ39+AJ40+AJ41+AJ42+AJ45+AJ44+AJ43</f>
        <v>1.9999999999999998</v>
      </c>
      <c r="AK47" s="84">
        <f>COUNTIF(AK5:AK45,"Yes")</f>
        <v>1</v>
      </c>
      <c r="AL47" s="84"/>
      <c r="AM47" s="84"/>
      <c r="AN47" s="65"/>
      <c r="AO47" s="65">
        <f>AO5+AO6+AO7+AO8+AO9++AO10+AO11+AO12+AO13+AO14+AO15+AO16+AO17+AO18+AO19+AO20+AO21+AO22+AO23+AO24+AO25+AO26+AO27+AO28+AO29+AO30+AO31+AO32+AO33+AO34+AO35+AO36+AO37+AO38+AO39+AO40+AO41+AO42+AO45+AO44+AO43</f>
        <v>0.31944444444444442</v>
      </c>
      <c r="AP47" s="65">
        <f>AP5+AP6+AP7+AP8+AP9++AP10+AP11+AP12+AP13+AP14+AP15+AP16+AP17+AP18+AP19+AP20+AP21+AP22+AP23+AP24+AP25+AP26+AP27+AP28+AP29+AP30+AP31+AP32+AP33+AP34+AP35+AP36+AP37+AP38+AP39+AP40+AP41+AP42+AP45+AP44+AP43</f>
        <v>1.9999999999999998</v>
      </c>
      <c r="AQ47" s="84">
        <f>COUNTIF(AQ5:AQ45,"Yes")</f>
        <v>1</v>
      </c>
      <c r="AR47" s="84"/>
      <c r="AS47" s="84"/>
      <c r="AT47" s="65"/>
      <c r="AU47" s="65">
        <f>AU5+AU6+AU7+AU8+AU9++AU10+AU11+AU12+AU13+AU14+AU15+AU16+AU17+AU18+AU19+AU20+AU21+AU22+AU23+AU24+AU25+AU26+AU27+AU28+AU29+AU30+AU31+AU32+AU33+AU34+AU35+AU36+AU37+AU38+AU39+AU40+AU41+AU42+AU45+AU44+AU43</f>
        <v>0.15972222222222221</v>
      </c>
      <c r="AV47" s="65">
        <f>AV5+AV6+AV7+AV8+AV9++AV10+AV11+AV12+AV13+AV14+AV15+AV16+AV17+AV18+AV19+AV20+AV21+AV22+AV23+AV24+AV25+AV26+AV27+AV28+AV29+AV30+AV31+AV32+AV33+AV34+AV35+AV36+AV37+AV38+AV39+AV40+AV41+AV42+AV45+AV44+AV43</f>
        <v>1</v>
      </c>
      <c r="AW47" s="84">
        <f>COUNTIF(AW5:AW45,"Yes")</f>
        <v>0</v>
      </c>
      <c r="AX47" s="84"/>
      <c r="AY47" s="84"/>
      <c r="AZ47" s="65"/>
      <c r="BA47" s="65">
        <f>BA5+BA6+BA7+BA8+BA9++BA10+BA11+BA12+BA13+BA14+BA15+BA16+BA17+BA18+BA19+BA20+BA21+BA22+BA23+BA24+BA25+BA26+BA27+BA28+BA29+BA30+BA31+BA32+BA33+BA34+BA35+BA36+BA37+BA38+BA39+BA40+BA41+BA42+BA45+BA44+BA43</f>
        <v>0</v>
      </c>
      <c r="BB47" s="65">
        <f>BB5+BB6+BB7+BB8+BB9++BB10+BB11+BB12+BB13+BB14+BB15+BB16+BB17+BB18+BB19+BB20+BB21+BB22+BB23+BB24+BB25+BB26+BB27+BB28+BB29+BB30+BB31+BB32+BB33+BB34+BB35+BB36+BB37+BB38+BB39+BB40+BB41+BB42+BB45+BB44+BB43</f>
        <v>0.66666666666666663</v>
      </c>
      <c r="BC47" s="84">
        <f>COUNTIF(BC5:BC45,"Yes")</f>
        <v>0</v>
      </c>
      <c r="BD47" s="84"/>
      <c r="BE47" s="84"/>
      <c r="BF47" s="65"/>
      <c r="BG47" s="65">
        <f>BG5+BG6+BG7+BG8+BG9++BG10+BG11+BG12+BG13+BG14+BG15+BG16+BG17+BG18+BG19+BG20+BG21+BG22+BG23+BG24+BG25+BG26+BG27+BG28+BG29+BG30+BG31+BG32+BG33+BG34+BG35+BG36+BG37+BG38+BG39+BG40+BG41+BG42+BG45+BG44+BG43</f>
        <v>0</v>
      </c>
      <c r="BH47" s="65">
        <f>BH5+BH6+BH7+BH8+BH9++BH10+BH11+BH12+BH13+BH14+BH15+BH16+BH17+BH18+BH19+BH20+BH21+BH22+BH23+BH24+BH25+BH26+BH27+BH28+BH29+BH30+BH31+BH32+BH33+BH34+BH35+BH36+BH37+BH38+BH39+BH40+BH41+BH42+BH45+BH44+BH43</f>
        <v>1.9999999999999998</v>
      </c>
      <c r="BI47" s="84">
        <f>COUNTIF(BI5:BI45,"Yes")</f>
        <v>0</v>
      </c>
      <c r="BJ47" s="84"/>
      <c r="BK47" s="84"/>
      <c r="BL47" s="60">
        <f>SUM(BL5:BL45)</f>
        <v>1.4375</v>
      </c>
      <c r="BM47" s="60">
        <f>SUM(BM5:BM45)</f>
        <v>2.7847222222222232</v>
      </c>
      <c r="BN47" s="60">
        <f>SUM(BN5:BN45)</f>
        <v>11.666666666666668</v>
      </c>
      <c r="BO47" s="60">
        <f>SUM(BO5:BO45)</f>
        <v>13.333333333333332</v>
      </c>
    </row>
    <row r="48" spans="2:98" ht="18.5" x14ac:dyDescent="0.45">
      <c r="B48" s="71" t="s">
        <v>10</v>
      </c>
      <c r="C48" s="6">
        <f>COUNTIF(C5:C45,"Off")</f>
        <v>16</v>
      </c>
      <c r="D48" s="6"/>
      <c r="E48" s="6">
        <f>COUNTIF(E5:E45,"Off")</f>
        <v>23</v>
      </c>
      <c r="F48" s="6"/>
      <c r="G48" s="6">
        <f>COUNTIF(G5:G45,"Off")</f>
        <v>22</v>
      </c>
      <c r="H48" s="6"/>
      <c r="I48" s="6">
        <f>COUNTIF(I5:I45,"Off")</f>
        <v>19</v>
      </c>
      <c r="J48" s="6"/>
      <c r="K48" s="6">
        <f>COUNTIF(K5:K45,"Off")</f>
        <v>18</v>
      </c>
      <c r="L48" s="6"/>
      <c r="M48" s="6">
        <f>COUNTIF(M5:M45,"Off")</f>
        <v>21</v>
      </c>
      <c r="N48" s="6"/>
      <c r="O48" s="6">
        <f>COUNTIF(O5:O45,"Off")</f>
        <v>16</v>
      </c>
      <c r="T48" s="60"/>
      <c r="BP48" s="5" t="s">
        <v>50</v>
      </c>
    </row>
    <row r="50" spans="20:20" ht="18.5" x14ac:dyDescent="0.45">
      <c r="T50" s="60"/>
    </row>
  </sheetData>
  <mergeCells count="44">
    <mergeCell ref="V1:BH1"/>
    <mergeCell ref="O3:P3"/>
    <mergeCell ref="C1:P1"/>
    <mergeCell ref="C2:D2"/>
    <mergeCell ref="E2:F2"/>
    <mergeCell ref="G2:H2"/>
    <mergeCell ref="I2:J2"/>
    <mergeCell ref="K2:L2"/>
    <mergeCell ref="M2:N2"/>
    <mergeCell ref="O2:P2"/>
    <mergeCell ref="C3:D3"/>
    <mergeCell ref="E3:F3"/>
    <mergeCell ref="G3:H3"/>
    <mergeCell ref="I3:J3"/>
    <mergeCell ref="K3:L3"/>
    <mergeCell ref="M3:N3"/>
    <mergeCell ref="V2:AA2"/>
    <mergeCell ref="V3:AA3"/>
    <mergeCell ref="AB2:AG2"/>
    <mergeCell ref="AH2:AM2"/>
    <mergeCell ref="AN2:AS2"/>
    <mergeCell ref="AB3:AG3"/>
    <mergeCell ref="AH3:AM3"/>
    <mergeCell ref="AN3:AS3"/>
    <mergeCell ref="BF2:BK2"/>
    <mergeCell ref="BF3:BK3"/>
    <mergeCell ref="AT2:AY2"/>
    <mergeCell ref="AZ2:BE2"/>
    <mergeCell ref="AT3:AY3"/>
    <mergeCell ref="AZ3:BE3"/>
    <mergeCell ref="BS3:BV3"/>
    <mergeCell ref="BS4:BT4"/>
    <mergeCell ref="BW3:BZ3"/>
    <mergeCell ref="BW4:BZ4"/>
    <mergeCell ref="CA3:CD3"/>
    <mergeCell ref="CE3:CH3"/>
    <mergeCell ref="CI3:CL3"/>
    <mergeCell ref="CM3:CP3"/>
    <mergeCell ref="CQ3:CT3"/>
    <mergeCell ref="CA4:CD4"/>
    <mergeCell ref="CE4:CH4"/>
    <mergeCell ref="CI4:CL4"/>
    <mergeCell ref="CM4:CP4"/>
    <mergeCell ref="CQ4:CT4"/>
  </mergeCells>
  <conditionalFormatting sqref="C5:P45">
    <cfRule type="containsText" dxfId="44" priority="573" operator="containsText" text="OFF">
      <formula>NOT(ISERROR(SEARCH("OFF",C5)))</formula>
    </cfRule>
    <cfRule type="containsText" dxfId="43" priority="575" operator="containsText" text="Off">
      <formula>NOT(ISERROR(SEARCH("Off",C5)))</formula>
    </cfRule>
    <cfRule type="containsText" dxfId="42" priority="577" operator="containsText" text="SP">
      <formula>NOT(ISERROR(SEARCH("SP",C5)))</formula>
    </cfRule>
  </conditionalFormatting>
  <conditionalFormatting sqref="Q5:R45">
    <cfRule type="cellIs" dxfId="41" priority="176" operator="greaterThan">
      <formula>2</formula>
    </cfRule>
  </conditionalFormatting>
  <conditionalFormatting sqref="T3">
    <cfRule type="cellIs" dxfId="40" priority="177" operator="greaterThan">
      <formula>1.5</formula>
    </cfRule>
  </conditionalFormatting>
  <conditionalFormatting sqref="T5:T46">
    <cfRule type="cellIs" dxfId="39" priority="202" operator="greaterThan">
      <formula>0</formula>
    </cfRule>
  </conditionalFormatting>
  <conditionalFormatting sqref="V5:BK45 X57:X62 X64:X66">
    <cfRule type="containsText" dxfId="38" priority="568" operator="containsText" text="APH2">
      <formula>NOT(ISERROR(SEARCH("APH2",V5)))</formula>
    </cfRule>
    <cfRule type="containsText" dxfId="37" priority="569" operator="containsText" text="APH1">
      <formula>NOT(ISERROR(SEARCH("APH1",V5)))</formula>
    </cfRule>
    <cfRule type="containsText" dxfId="36" priority="570" operator="containsText" text="SP">
      <formula>NOT(ISERROR(SEARCH("SP",V5)))</formula>
    </cfRule>
    <cfRule type="containsText" dxfId="35" priority="571" operator="containsText" text="N">
      <formula>NOT(ISERROR(SEARCH("N",V5)))</formula>
    </cfRule>
    <cfRule type="containsText" dxfId="34" priority="572" operator="containsText" text="PH">
      <formula>NOT(ISERROR(SEARCH("PH",V5)))</formula>
    </cfRule>
  </conditionalFormatting>
  <conditionalFormatting sqref="V5:BK45 BL5:BP46 V46:BO46 BP47">
    <cfRule type="containsText" dxfId="33" priority="495" operator="containsText" text="MLD">
      <formula>NOT(ISERROR(SEARCH("MLD",V5)))</formula>
    </cfRule>
  </conditionalFormatting>
  <conditionalFormatting sqref="V5:BO45 X57:X62 X64:X66">
    <cfRule type="containsText" dxfId="32" priority="551" operator="containsText" text="n">
      <formula>NOT(ISERROR(SEARCH("n",V5)))</formula>
    </cfRule>
    <cfRule type="containsText" dxfId="31" priority="562" operator="containsText" text="TC">
      <formula>NOT(ISERROR(SEARCH("TC",V5)))</formula>
    </cfRule>
  </conditionalFormatting>
  <conditionalFormatting sqref="V5:BO45">
    <cfRule type="containsText" dxfId="30" priority="548" operator="containsText" text="N">
      <formula>NOT(ISERROR(SEARCH("N",V5)))</formula>
    </cfRule>
    <cfRule type="containsText" dxfId="29" priority="549" operator="containsText" text="N">
      <formula>NOT(ISERROR(SEARCH("N",V5)))</formula>
    </cfRule>
    <cfRule type="containsText" dxfId="28" priority="550" operator="containsText" text="SP">
      <formula>NOT(ISERROR(SEARCH("SP",V5)))</formula>
    </cfRule>
  </conditionalFormatting>
  <conditionalFormatting sqref="X56">
    <cfRule type="containsText" dxfId="27" priority="256" operator="containsText" text="SP">
      <formula>NOT(ISERROR(SEARCH("SP",X56)))</formula>
    </cfRule>
    <cfRule type="containsText" dxfId="26" priority="257" operator="containsText" text="n">
      <formula>NOT(ISERROR(SEARCH("n",X56)))</formula>
    </cfRule>
    <cfRule type="containsText" dxfId="25" priority="258" operator="containsText" text="TC">
      <formula>NOT(ISERROR(SEARCH("TC",X56)))</formula>
    </cfRule>
    <cfRule type="containsText" dxfId="24" priority="259" operator="containsText" text="APH2">
      <formula>NOT(ISERROR(SEARCH("APH2",X56)))</formula>
    </cfRule>
    <cfRule type="containsText" dxfId="23" priority="260" operator="containsText" text="APH1">
      <formula>NOT(ISERROR(SEARCH("APH1",X56)))</formula>
    </cfRule>
    <cfRule type="containsText" dxfId="22" priority="262" operator="containsText" text="N">
      <formula>NOT(ISERROR(SEARCH("N",X56)))</formula>
    </cfRule>
    <cfRule type="containsText" dxfId="21" priority="263" operator="containsText" text="PH">
      <formula>NOT(ISERROR(SEARCH("PH",X56)))</formula>
    </cfRule>
  </conditionalFormatting>
  <conditionalFormatting sqref="X56:X62">
    <cfRule type="containsText" dxfId="20" priority="261" operator="containsText" text="SP">
      <formula>NOT(ISERROR(SEARCH("SP",X56)))</formula>
    </cfRule>
  </conditionalFormatting>
  <conditionalFormatting sqref="X56:X66">
    <cfRule type="containsText" dxfId="19" priority="242" operator="containsText" text="MLD">
      <formula>NOT(ISERROR(SEARCH("MLD",X56)))</formula>
    </cfRule>
    <cfRule type="containsText" dxfId="18" priority="243" operator="containsText" text="N">
      <formula>NOT(ISERROR(SEARCH("N",X56)))</formula>
    </cfRule>
    <cfRule type="containsText" dxfId="17" priority="244" operator="containsText" text="N">
      <formula>NOT(ISERROR(SEARCH("N",X56)))</formula>
    </cfRule>
  </conditionalFormatting>
  <conditionalFormatting sqref="X63">
    <cfRule type="containsText" dxfId="16" priority="245" operator="containsText" text="SP">
      <formula>NOT(ISERROR(SEARCH("SP",X63)))</formula>
    </cfRule>
    <cfRule type="containsText" dxfId="15" priority="246" operator="containsText" text="n">
      <formula>NOT(ISERROR(SEARCH("n",X63)))</formula>
    </cfRule>
    <cfRule type="containsText" dxfId="14" priority="247" operator="containsText" text="TC">
      <formula>NOT(ISERROR(SEARCH("TC",X63)))</formula>
    </cfRule>
    <cfRule type="containsText" dxfId="13" priority="248" operator="containsText" text="APH2">
      <formula>NOT(ISERROR(SEARCH("APH2",X63)))</formula>
    </cfRule>
    <cfRule type="containsText" dxfId="12" priority="249" operator="containsText" text="APH1">
      <formula>NOT(ISERROR(SEARCH("APH1",X63)))</formula>
    </cfRule>
    <cfRule type="containsText" dxfId="11" priority="251" operator="containsText" text="N">
      <formula>NOT(ISERROR(SEARCH("N",X63)))</formula>
    </cfRule>
    <cfRule type="containsText" dxfId="10" priority="252" operator="containsText" text="PH">
      <formula>NOT(ISERROR(SEARCH("PH",X63)))</formula>
    </cfRule>
  </conditionalFormatting>
  <conditionalFormatting sqref="X63:X66">
    <cfRule type="containsText" dxfId="9" priority="250" operator="containsText" text="SP">
      <formula>NOT(ISERROR(SEARCH("SP",X63)))</formula>
    </cfRule>
  </conditionalFormatting>
  <conditionalFormatting sqref="Y5:Y45 AE5:AE45 AK5:AK45 AQ5:AQ45 AW5:AW45 BC5:BC45 BI5:BI45">
    <cfRule type="containsText" dxfId="8" priority="320" operator="containsText" text="YES">
      <formula>NOT(ISERROR(SEARCH("YES",Y5)))</formula>
    </cfRule>
  </conditionalFormatting>
  <conditionalFormatting sqref="BN47">
    <cfRule type="cellIs" dxfId="7" priority="8" operator="lessThan">
      <formula>13.6666666666667</formula>
    </cfRule>
  </conditionalFormatting>
  <conditionalFormatting sqref="BR6:BR46">
    <cfRule type="containsText" dxfId="6" priority="1" operator="containsText" text="Off">
      <formula>NOT(ISERROR(SEARCH("Off",BR6)))</formula>
    </cfRule>
  </conditionalFormatting>
  <conditionalFormatting sqref="BV6:BV46">
    <cfRule type="cellIs" dxfId="5" priority="104" operator="greaterThan">
      <formula>0.499305555555556</formula>
    </cfRule>
    <cfRule type="containsText" dxfId="4" priority="105" operator="containsText" text="Off">
      <formula>NOT(ISERROR(SEARCH("Off",BV6)))</formula>
    </cfRule>
    <cfRule type="cellIs" dxfId="3" priority="106" operator="lessThan">
      <formula>0.5</formula>
    </cfRule>
  </conditionalFormatting>
  <conditionalFormatting sqref="BY6:BZ46 CC6:CD46 CG6:CH46 CK6:CL46 CO6:CP46 CS6:CT46">
    <cfRule type="containsText" dxfId="2" priority="108" operator="containsText" text="Off">
      <formula>NOT(ISERROR(SEARCH("Off",BY6)))</formula>
    </cfRule>
  </conditionalFormatting>
  <conditionalFormatting sqref="BZ6:BZ46 CD6:CD46 CH6:CH46 CL6:CL46 CP6:CP46 CT6:CT46">
    <cfRule type="cellIs" dxfId="1" priority="107" operator="greaterThan">
      <formula>0.499305555555556</formula>
    </cfRule>
    <cfRule type="cellIs" dxfId="0" priority="109" operator="lessThan">
      <formula>0.5</formula>
    </cfRule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f77c8e10-11ff-4552-a862-0d9a5721c4ae" origin="userSelected">
  <element uid="id_classification_nonbusiness" value=""/>
</sisl>
</file>

<file path=customXml/itemProps1.xml><?xml version="1.0" encoding="utf-8"?>
<ds:datastoreItem xmlns:ds="http://schemas.openxmlformats.org/officeDocument/2006/customXml" ds:itemID="{0B42AF1E-871A-4940-8074-0E86790707EA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9</vt:i4>
      </vt:variant>
    </vt:vector>
  </HeadingPairs>
  <TitlesOfParts>
    <vt:vector size="20" baseType="lpstr">
      <vt:lpstr>Dvr </vt:lpstr>
      <vt:lpstr>DAS Sun</vt:lpstr>
      <vt:lpstr>DAS Mon</vt:lpstr>
      <vt:lpstr>DAS Tue</vt:lpstr>
      <vt:lpstr>DAS Wed</vt:lpstr>
      <vt:lpstr>DAS Thu</vt:lpstr>
      <vt:lpstr>DAS Fri</vt:lpstr>
      <vt:lpstr>DAS Sat</vt:lpstr>
      <vt:lpstr>Tng &amp; Det</vt:lpstr>
      <vt:lpstr>Phone#</vt:lpstr>
      <vt:lpstr>Hours</vt:lpstr>
      <vt:lpstr>'DAS Fri'!Print_Area</vt:lpstr>
      <vt:lpstr>'DAS Mon'!Print_Area</vt:lpstr>
      <vt:lpstr>'DAS Sat'!Print_Area</vt:lpstr>
      <vt:lpstr>'DAS Sun'!Print_Area</vt:lpstr>
      <vt:lpstr>'DAS Thu'!Print_Area</vt:lpstr>
      <vt:lpstr>'DAS Tue'!Print_Area</vt:lpstr>
      <vt:lpstr>'DAS Wed'!Print_Area</vt:lpstr>
      <vt:lpstr>'Dvr '!Print_Area</vt:lpstr>
      <vt:lpstr>'Tng &amp; Det'!Print_Area</vt:lpstr>
    </vt:vector>
  </TitlesOfParts>
  <Company>CtrlSoft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Ross Salt</dc:creator>
  <cp:lastModifiedBy>Raneem F. Alrashoud</cp:lastModifiedBy>
  <cp:lastPrinted>2021-10-11T07:28:30Z</cp:lastPrinted>
  <dcterms:created xsi:type="dcterms:W3CDTF">2018-02-19T05:47:28Z</dcterms:created>
  <dcterms:modified xsi:type="dcterms:W3CDTF">2025-09-25T17:00:01Z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295fa6fe-a517-4d55-b806-59dd669c4356</vt:lpwstr>
  </property>
  <property fmtid="{D5CDD505-2E9C-101B-9397-08002B2CF9AE}" pid="3" name="bjSaver">
    <vt:lpwstr>aI551JkF0UPmVyyfnqLhI+S49LLBvAui</vt:lpwstr>
  </property>
  <property fmtid="{D5CDD505-2E9C-101B-9397-08002B2CF9AE}" pid="4" name="bjDocumentLabelXML">
    <vt:lpwstr>&lt;?xml version="1.0" encoding="us-ascii"?&gt;&lt;sisl xmlns:xsd="http://www.w3.org/2001/XMLSchema" xmlns:xsi="http://www.w3.org/2001/XMLSchema-instance" sislVersion="0" policy="f77c8e10-11ff-4552-a862-0d9a5721c4ae" origin="userSelected" xmlns="http://www.boldonj</vt:lpwstr>
  </property>
  <property fmtid="{D5CDD505-2E9C-101B-9397-08002B2CF9AE}" pid="5" name="bjDocumentLabelXML-0">
    <vt:lpwstr>ames.com/2008/01/sie/internal/label"&gt;&lt;element uid="id_classification_nonbusiness" value="" /&gt;&lt;/sisl&gt;</vt:lpwstr>
  </property>
  <property fmtid="{D5CDD505-2E9C-101B-9397-08002B2CF9AE}" pid="6" name="bjDocumentSecurityLabel">
    <vt:lpwstr>Public</vt:lpwstr>
  </property>
  <property fmtid="{D5CDD505-2E9C-101B-9397-08002B2CF9AE}" pid="7" name="bjClsUserRVM">
    <vt:lpwstr>[]</vt:lpwstr>
  </property>
  <property fmtid="{D5CDD505-2E9C-101B-9397-08002B2CF9AE}" pid="8" name="SecloreClassification">
    <vt:lpwstr>{"SAR Production PS (fd7522308546195fa6e7dc2159bd7864816f43ae)":{"ClassificationDisplayName":"Public","ClassificationMode":"ClassificationMode_UserDriven","LabelId":"5","Version":"1"}}</vt:lpwstr>
  </property>
  <property fmtid="{D5CDD505-2E9C-101B-9397-08002B2CF9AE}" pid="9" name="SecloreClassificationDisplayName_fd7522308546195fa6e7dc2159bd7864816f43ae">
    <vt:lpwstr>Public</vt:lpwstr>
  </property>
</Properties>
</file>